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4250" yWindow="45" windowWidth="14310" windowHeight="12240" firstSheet="1" activeTab="2"/>
  </bookViews>
  <sheets>
    <sheet name="P. ACCIÓN A FEB 2018 " sheetId="1" r:id="rId1"/>
    <sheet name="P. ACCIÓN A FEB 2018  (2)" sheetId="2" r:id="rId2"/>
    <sheet name="CONSOLIDADO A FEBRERO 18" sheetId="4" r:id="rId3"/>
  </sheets>
  <externalReferences>
    <externalReference r:id="rId4"/>
    <externalReference r:id="rId5"/>
    <externalReference r:id="rId6"/>
    <externalReference r:id="rId7"/>
    <externalReference r:id="rId8"/>
  </externalReferences>
  <definedNames>
    <definedName name="_xlnm.Print_Titles" localSheetId="2">'CONSOLIDADO A FEBRERO 18'!$C:$F,'CONSOLIDADO A FEBRERO 18'!$1:$3</definedName>
    <definedName name="_xlnm.Print_Titles" localSheetId="0">'P. ACCIÓN A FEB 2018 '!$C:$F,'P. ACCIÓN A FEB 2018 '!$1:$3</definedName>
    <definedName name="_xlnm.Print_Titles" localSheetId="1">'P. ACCIÓN A FEB 2018  (2)'!$C:$F,'P. ACCIÓN A FEB 2018  (2)'!$1:$3</definedName>
  </definedNames>
  <calcPr calcId="144525"/>
</workbook>
</file>

<file path=xl/calcChain.xml><?xml version="1.0" encoding="utf-8"?>
<calcChain xmlns="http://schemas.openxmlformats.org/spreadsheetml/2006/main">
  <c r="DU67" i="4" l="1"/>
  <c r="DT55" i="4"/>
  <c r="DT67" i="4"/>
  <c r="DR137" i="4"/>
  <c r="DP134" i="4" l="1"/>
  <c r="DO134" i="4"/>
  <c r="DN134" i="4"/>
  <c r="DM134" i="4"/>
  <c r="DJ134" i="4"/>
  <c r="CS134" i="4"/>
  <c r="CR134" i="4"/>
  <c r="CQ134" i="4"/>
  <c r="CP134" i="4"/>
  <c r="CM134" i="4"/>
  <c r="CL134" i="4"/>
  <c r="CF134" i="4"/>
  <c r="CE134" i="4"/>
  <c r="CD134" i="4"/>
  <c r="CC134" i="4"/>
  <c r="CB134" i="4"/>
  <c r="BZ134" i="4"/>
  <c r="BY134" i="4"/>
  <c r="BV134" i="4"/>
  <c r="BU134" i="4"/>
  <c r="BT134" i="4"/>
  <c r="BS134" i="4"/>
  <c r="BP134" i="4"/>
  <c r="BF134" i="4"/>
  <c r="AY134" i="4"/>
  <c r="AX134" i="4"/>
  <c r="AW134" i="4"/>
  <c r="AV134" i="4"/>
  <c r="AU134" i="4"/>
  <c r="AT134" i="4"/>
  <c r="AS134" i="4"/>
  <c r="AR134" i="4"/>
  <c r="AQ134" i="4"/>
  <c r="AP134" i="4"/>
  <c r="AO134" i="4"/>
  <c r="AN134" i="4"/>
  <c r="AM134" i="4"/>
  <c r="AL134" i="4"/>
  <c r="AK134" i="4"/>
  <c r="AJ134" i="4"/>
  <c r="AI134" i="4"/>
  <c r="AF134" i="4"/>
  <c r="AE134" i="4"/>
  <c r="AB134" i="4"/>
  <c r="Z134" i="4"/>
  <c r="Y134" i="4"/>
  <c r="X134" i="4"/>
  <c r="N134" i="4"/>
  <c r="K134" i="4"/>
  <c r="G134" i="4"/>
  <c r="CX133" i="4"/>
  <c r="CR133" i="4"/>
  <c r="CQ133" i="4"/>
  <c r="CO133" i="4"/>
  <c r="CL133" i="4"/>
  <c r="CK133" i="4"/>
  <c r="CJ133" i="4"/>
  <c r="CI133" i="4"/>
  <c r="CH133" i="4"/>
  <c r="CG133" i="4"/>
  <c r="CF133" i="4"/>
  <c r="CE133" i="4"/>
  <c r="CD133" i="4"/>
  <c r="CC133" i="4"/>
  <c r="CB133" i="4"/>
  <c r="CA133" i="4"/>
  <c r="BY133" i="4"/>
  <c r="AX133" i="4"/>
  <c r="AW133" i="4"/>
  <c r="AU133" i="4"/>
  <c r="AR133" i="4"/>
  <c r="AQ133" i="4"/>
  <c r="AP133" i="4"/>
  <c r="AO133" i="4"/>
  <c r="AN133" i="4"/>
  <c r="AM133" i="4"/>
  <c r="AL133" i="4"/>
  <c r="AK133" i="4"/>
  <c r="AJ133" i="4"/>
  <c r="AI133" i="4"/>
  <c r="AH133" i="4"/>
  <c r="AG133" i="4"/>
  <c r="AE133" i="4"/>
  <c r="Z133" i="4"/>
  <c r="Y133" i="4"/>
  <c r="X133" i="4"/>
  <c r="W133" i="4"/>
  <c r="V133" i="4"/>
  <c r="U133" i="4"/>
  <c r="T133" i="4"/>
  <c r="S133" i="4"/>
  <c r="R133" i="4"/>
  <c r="Q133" i="4"/>
  <c r="P133" i="4"/>
  <c r="O133" i="4"/>
  <c r="N133" i="4"/>
  <c r="M133" i="4"/>
  <c r="L133" i="4"/>
  <c r="K133" i="4"/>
  <c r="J133" i="4"/>
  <c r="I133" i="4"/>
  <c r="H133" i="4"/>
  <c r="CR132" i="4"/>
  <c r="CQ132" i="4"/>
  <c r="CO132" i="4"/>
  <c r="CM132" i="4"/>
  <c r="CL132" i="4"/>
  <c r="CK132" i="4"/>
  <c r="CJ132" i="4"/>
  <c r="CI132" i="4"/>
  <c r="CH132" i="4"/>
  <c r="CG132" i="4"/>
  <c r="CF132" i="4"/>
  <c r="CE132" i="4"/>
  <c r="CD132" i="4"/>
  <c r="CB132" i="4"/>
  <c r="CA132" i="4"/>
  <c r="BY132" i="4"/>
  <c r="AX132" i="4"/>
  <c r="AW132" i="4"/>
  <c r="AU132" i="4"/>
  <c r="AS132" i="4"/>
  <c r="AR132" i="4"/>
  <c r="AQ132" i="4"/>
  <c r="AP132" i="4"/>
  <c r="AO132" i="4"/>
  <c r="AN132" i="4"/>
  <c r="AM132" i="4"/>
  <c r="AL132" i="4"/>
  <c r="AK132" i="4"/>
  <c r="AJ132" i="4"/>
  <c r="AH132" i="4"/>
  <c r="AG132" i="4"/>
  <c r="AB132" i="4"/>
  <c r="Z132" i="4"/>
  <c r="Y132" i="4"/>
  <c r="X132" i="4"/>
  <c r="W132" i="4"/>
  <c r="V132" i="4"/>
  <c r="U132" i="4"/>
  <c r="T132" i="4"/>
  <c r="S132" i="4"/>
  <c r="R132" i="4"/>
  <c r="Q132" i="4"/>
  <c r="P132" i="4"/>
  <c r="O132" i="4"/>
  <c r="N132" i="4"/>
  <c r="M132" i="4"/>
  <c r="L132" i="4"/>
  <c r="K132" i="4"/>
  <c r="J132" i="4"/>
  <c r="I132" i="4"/>
  <c r="H132" i="4"/>
  <c r="CR131" i="4"/>
  <c r="CQ131" i="4"/>
  <c r="CO131" i="4"/>
  <c r="CL131" i="4"/>
  <c r="CK131" i="4"/>
  <c r="CJ131" i="4"/>
  <c r="CH131" i="4"/>
  <c r="CG131" i="4"/>
  <c r="CF131" i="4"/>
  <c r="CD131" i="4"/>
  <c r="CC131" i="4"/>
  <c r="CB131" i="4"/>
  <c r="CA131" i="4"/>
  <c r="BY131" i="4"/>
  <c r="AX131" i="4"/>
  <c r="AW131" i="4"/>
  <c r="AU131" i="4"/>
  <c r="AR131" i="4"/>
  <c r="AQ131" i="4"/>
  <c r="AP131" i="4"/>
  <c r="AN131" i="4"/>
  <c r="AM131" i="4"/>
  <c r="AL131" i="4"/>
  <c r="AJ131" i="4"/>
  <c r="AI131" i="4"/>
  <c r="AH131" i="4"/>
  <c r="AE131" i="4"/>
  <c r="AA131" i="4"/>
  <c r="AA135" i="4" s="1"/>
  <c r="Z131" i="4"/>
  <c r="Y131" i="4"/>
  <c r="X131" i="4"/>
  <c r="W131" i="4"/>
  <c r="V131" i="4"/>
  <c r="U131" i="4"/>
  <c r="S131" i="4"/>
  <c r="R131" i="4"/>
  <c r="Q131" i="4"/>
  <c r="P131" i="4"/>
  <c r="O131" i="4"/>
  <c r="N131" i="4"/>
  <c r="M131" i="4"/>
  <c r="L131" i="4"/>
  <c r="K131" i="4"/>
  <c r="J131" i="4"/>
  <c r="I131" i="4"/>
  <c r="H131" i="4"/>
  <c r="CR130" i="4"/>
  <c r="CQ130" i="4"/>
  <c r="CP130" i="4"/>
  <c r="CO130" i="4"/>
  <c r="CM130" i="4"/>
  <c r="CL130" i="4"/>
  <c r="CK130" i="4"/>
  <c r="CJ130" i="4"/>
  <c r="CI130" i="4"/>
  <c r="CH130" i="4"/>
  <c r="CG130" i="4"/>
  <c r="CF130" i="4"/>
  <c r="CE130" i="4"/>
  <c r="CD130" i="4"/>
  <c r="CC130" i="4"/>
  <c r="CB130" i="4"/>
  <c r="CA130" i="4"/>
  <c r="BY130" i="4"/>
  <c r="AX130" i="4"/>
  <c r="AW130" i="4"/>
  <c r="AV130" i="4"/>
  <c r="AU130" i="4"/>
  <c r="AS130" i="4"/>
  <c r="AR130" i="4"/>
  <c r="AQ130" i="4"/>
  <c r="AP130" i="4"/>
  <c r="AO130" i="4"/>
  <c r="AN130" i="4"/>
  <c r="AM130" i="4"/>
  <c r="AL130" i="4"/>
  <c r="AK130" i="4"/>
  <c r="AJ130" i="4"/>
  <c r="AI130" i="4"/>
  <c r="AH130" i="4"/>
  <c r="AG130" i="4"/>
  <c r="AE130" i="4"/>
  <c r="AB130" i="4"/>
  <c r="Z130" i="4"/>
  <c r="Y130" i="4"/>
  <c r="X130" i="4"/>
  <c r="W130" i="4"/>
  <c r="V130" i="4"/>
  <c r="U130" i="4"/>
  <c r="T130" i="4"/>
  <c r="S130" i="4"/>
  <c r="R130" i="4"/>
  <c r="Q130" i="4"/>
  <c r="P130" i="4"/>
  <c r="O130" i="4"/>
  <c r="N130" i="4"/>
  <c r="M130" i="4"/>
  <c r="L130" i="4"/>
  <c r="K130" i="4"/>
  <c r="J130" i="4"/>
  <c r="I130" i="4"/>
  <c r="H130" i="4"/>
  <c r="CR129" i="4"/>
  <c r="CO129" i="4"/>
  <c r="CN129" i="4"/>
  <c r="CM129" i="4"/>
  <c r="CL129" i="4"/>
  <c r="CK129" i="4"/>
  <c r="CJ129" i="4"/>
  <c r="CI129" i="4"/>
  <c r="CH129" i="4"/>
  <c r="CG129" i="4"/>
  <c r="CF129" i="4"/>
  <c r="CE129" i="4"/>
  <c r="CD129" i="4"/>
  <c r="CC129" i="4"/>
  <c r="CB129" i="4"/>
  <c r="CA129" i="4"/>
  <c r="BZ129" i="4"/>
  <c r="AX129" i="4"/>
  <c r="AU129" i="4"/>
  <c r="AT129" i="4"/>
  <c r="AS129" i="4"/>
  <c r="AR129" i="4"/>
  <c r="AQ129" i="4"/>
  <c r="AP129" i="4"/>
  <c r="AO129" i="4"/>
  <c r="AN129" i="4"/>
  <c r="AM129" i="4"/>
  <c r="AL129" i="4"/>
  <c r="AK129" i="4"/>
  <c r="AJ129" i="4"/>
  <c r="AI129" i="4"/>
  <c r="AH129" i="4"/>
  <c r="AG129" i="4"/>
  <c r="AF129" i="4"/>
  <c r="Z129" i="4"/>
  <c r="Y129" i="4"/>
  <c r="W129" i="4"/>
  <c r="V129" i="4"/>
  <c r="U129" i="4"/>
  <c r="T129" i="4"/>
  <c r="S129" i="4"/>
  <c r="R129" i="4"/>
  <c r="Q129" i="4"/>
  <c r="P129" i="4"/>
  <c r="O129" i="4"/>
  <c r="N129" i="4"/>
  <c r="M129" i="4"/>
  <c r="L129" i="4"/>
  <c r="K129" i="4"/>
  <c r="J129" i="4"/>
  <c r="I129" i="4"/>
  <c r="H129" i="4"/>
  <c r="CR128" i="4"/>
  <c r="CQ128" i="4"/>
  <c r="CO128" i="4"/>
  <c r="CN128" i="4"/>
  <c r="CM128" i="4"/>
  <c r="CL128" i="4"/>
  <c r="CK128" i="4"/>
  <c r="CJ128" i="4"/>
  <c r="CI128" i="4"/>
  <c r="CH128" i="4"/>
  <c r="CG128" i="4"/>
  <c r="CF128" i="4"/>
  <c r="CE128" i="4"/>
  <c r="CD128" i="4"/>
  <c r="CC128" i="4"/>
  <c r="CB128" i="4"/>
  <c r="CA128" i="4"/>
  <c r="BY128" i="4"/>
  <c r="AX128" i="4"/>
  <c r="AW128" i="4"/>
  <c r="AU128" i="4"/>
  <c r="AT128" i="4"/>
  <c r="AS128" i="4"/>
  <c r="AR128" i="4"/>
  <c r="AQ128" i="4"/>
  <c r="AP128" i="4"/>
  <c r="AO128" i="4"/>
  <c r="AN128" i="4"/>
  <c r="AM128" i="4"/>
  <c r="AL128" i="4"/>
  <c r="AK128" i="4"/>
  <c r="AJ128" i="4"/>
  <c r="AI128" i="4"/>
  <c r="AH128" i="4"/>
  <c r="AG128" i="4"/>
  <c r="AE128" i="4"/>
  <c r="Z128" i="4"/>
  <c r="Y128" i="4"/>
  <c r="X128" i="4"/>
  <c r="W128" i="4"/>
  <c r="V128" i="4"/>
  <c r="U128" i="4"/>
  <c r="R128" i="4"/>
  <c r="O128" i="4"/>
  <c r="N128" i="4"/>
  <c r="M128" i="4"/>
  <c r="L128" i="4"/>
  <c r="K128" i="4"/>
  <c r="J128" i="4"/>
  <c r="I128" i="4"/>
  <c r="H128" i="4"/>
  <c r="CR127" i="4"/>
  <c r="CQ127" i="4"/>
  <c r="CP127" i="4"/>
  <c r="CO127" i="4"/>
  <c r="CN127" i="4"/>
  <c r="CM127" i="4"/>
  <c r="CL127" i="4"/>
  <c r="CK127" i="4"/>
  <c r="CJ127" i="4"/>
  <c r="CI127" i="4"/>
  <c r="CD127" i="4"/>
  <c r="CC127" i="4"/>
  <c r="CB127" i="4"/>
  <c r="CA127" i="4"/>
  <c r="BY127" i="4"/>
  <c r="AX127" i="4"/>
  <c r="AW127" i="4"/>
  <c r="AV127" i="4"/>
  <c r="AU127" i="4"/>
  <c r="AT127" i="4"/>
  <c r="AS127" i="4"/>
  <c r="AR127" i="4"/>
  <c r="AQ127" i="4"/>
  <c r="AP127" i="4"/>
  <c r="AO127" i="4"/>
  <c r="AJ127" i="4"/>
  <c r="AI127" i="4"/>
  <c r="AH127" i="4"/>
  <c r="AG127" i="4"/>
  <c r="AE127" i="4"/>
  <c r="AB127" i="4"/>
  <c r="Z127" i="4"/>
  <c r="Y127" i="4"/>
  <c r="X127" i="4"/>
  <c r="W127" i="4"/>
  <c r="V127" i="4"/>
  <c r="U127" i="4"/>
  <c r="T127" i="4"/>
  <c r="S127" i="4"/>
  <c r="R127" i="4"/>
  <c r="Q127" i="4"/>
  <c r="P127" i="4"/>
  <c r="M127" i="4"/>
  <c r="L127" i="4"/>
  <c r="J127" i="4"/>
  <c r="I127" i="4"/>
  <c r="H127" i="4"/>
  <c r="CR123" i="4"/>
  <c r="CQ123" i="4"/>
  <c r="CO123" i="4"/>
  <c r="CN123" i="4"/>
  <c r="CM123" i="4"/>
  <c r="CL123" i="4"/>
  <c r="CK123" i="4"/>
  <c r="CJ123" i="4"/>
  <c r="CI123" i="4"/>
  <c r="CD123" i="4"/>
  <c r="CC123" i="4"/>
  <c r="CB123" i="4"/>
  <c r="CA123" i="4"/>
  <c r="BY123" i="4"/>
  <c r="AX123" i="4"/>
  <c r="AW123" i="4"/>
  <c r="AU123" i="4"/>
  <c r="AT123" i="4"/>
  <c r="AS123" i="4"/>
  <c r="AR123" i="4"/>
  <c r="AQ123" i="4"/>
  <c r="AP123" i="4"/>
  <c r="AO123" i="4"/>
  <c r="AJ123" i="4"/>
  <c r="AI123" i="4"/>
  <c r="AH123" i="4"/>
  <c r="AG123" i="4"/>
  <c r="AE123" i="4"/>
  <c r="AA123" i="4"/>
  <c r="Z123" i="4"/>
  <c r="Y123" i="4"/>
  <c r="X123" i="4"/>
  <c r="W123" i="4"/>
  <c r="V123" i="4"/>
  <c r="U123" i="4"/>
  <c r="R123" i="4"/>
  <c r="M123" i="4"/>
  <c r="L123" i="4"/>
  <c r="J123" i="4"/>
  <c r="I123" i="4"/>
  <c r="H123" i="4"/>
  <c r="DP122" i="4"/>
  <c r="DO122" i="4"/>
  <c r="DN122" i="4"/>
  <c r="DM122" i="4"/>
  <c r="DL122" i="4"/>
  <c r="DK122" i="4"/>
  <c r="DJ122" i="4"/>
  <c r="DI122" i="4"/>
  <c r="DH122" i="4"/>
  <c r="DG122" i="4"/>
  <c r="DF122" i="4"/>
  <c r="DE122" i="4"/>
  <c r="DD122" i="4"/>
  <c r="DC122" i="4"/>
  <c r="DB122" i="4"/>
  <c r="DA122" i="4"/>
  <c r="CZ122" i="4"/>
  <c r="CY122" i="4"/>
  <c r="CX122" i="4"/>
  <c r="CV122" i="4"/>
  <c r="BZ122" i="4"/>
  <c r="CW122" i="4" s="1"/>
  <c r="BV122" i="4"/>
  <c r="BU122" i="4"/>
  <c r="BT122" i="4"/>
  <c r="BS122" i="4"/>
  <c r="BR122" i="4"/>
  <c r="BQ122" i="4"/>
  <c r="BP122" i="4"/>
  <c r="BO122" i="4"/>
  <c r="BN122" i="4"/>
  <c r="BM122" i="4"/>
  <c r="BL122" i="4"/>
  <c r="BK122" i="4"/>
  <c r="BJ122" i="4"/>
  <c r="BI122" i="4"/>
  <c r="BH122" i="4"/>
  <c r="BG122" i="4"/>
  <c r="BF122" i="4"/>
  <c r="BE122" i="4"/>
  <c r="BD122" i="4"/>
  <c r="BB122" i="4"/>
  <c r="AF122" i="4"/>
  <c r="AD122" i="4" s="1"/>
  <c r="G122" i="4"/>
  <c r="DS122" i="4" s="1"/>
  <c r="DP121" i="4"/>
  <c r="DO121" i="4"/>
  <c r="DN121" i="4"/>
  <c r="DM121" i="4"/>
  <c r="DL121" i="4"/>
  <c r="DK121" i="4"/>
  <c r="DJ121" i="4"/>
  <c r="DI121" i="4"/>
  <c r="DH121" i="4"/>
  <c r="DG121" i="4"/>
  <c r="DF121" i="4"/>
  <c r="DE121" i="4"/>
  <c r="DD121" i="4"/>
  <c r="DC121" i="4"/>
  <c r="DB121" i="4"/>
  <c r="DA121" i="4"/>
  <c r="CZ121" i="4"/>
  <c r="CY121" i="4"/>
  <c r="CX121" i="4"/>
  <c r="CW121" i="4"/>
  <c r="CV121" i="4"/>
  <c r="BX121" i="4"/>
  <c r="DT121" i="4" s="1"/>
  <c r="BV121" i="4"/>
  <c r="BU121" i="4"/>
  <c r="BT121" i="4"/>
  <c r="BS121" i="4"/>
  <c r="BR121" i="4"/>
  <c r="BQ121" i="4"/>
  <c r="BP121" i="4"/>
  <c r="BO121" i="4"/>
  <c r="BN121" i="4"/>
  <c r="BM121" i="4"/>
  <c r="BL121" i="4"/>
  <c r="BK121" i="4"/>
  <c r="BJ121" i="4"/>
  <c r="BI121" i="4"/>
  <c r="BH121" i="4"/>
  <c r="BG121" i="4"/>
  <c r="BF121" i="4"/>
  <c r="BE121" i="4"/>
  <c r="BD121" i="4"/>
  <c r="BC121" i="4"/>
  <c r="BB121" i="4"/>
  <c r="AD121" i="4"/>
  <c r="G121" i="4"/>
  <c r="DP120" i="4"/>
  <c r="DO120" i="4"/>
  <c r="DN120" i="4"/>
  <c r="DM120" i="4"/>
  <c r="DL120" i="4"/>
  <c r="DK120" i="4"/>
  <c r="DJ120" i="4"/>
  <c r="DI120" i="4"/>
  <c r="DH120" i="4"/>
  <c r="DG120" i="4"/>
  <c r="DF120" i="4"/>
  <c r="DE120" i="4"/>
  <c r="DD120" i="4"/>
  <c r="DC120" i="4"/>
  <c r="DB120" i="4"/>
  <c r="DA120" i="4"/>
  <c r="CZ120" i="4"/>
  <c r="CY120" i="4"/>
  <c r="CX120" i="4"/>
  <c r="CW120" i="4"/>
  <c r="CV120" i="4"/>
  <c r="BX120" i="4"/>
  <c r="DT120" i="4" s="1"/>
  <c r="BV120" i="4"/>
  <c r="BU120" i="4"/>
  <c r="BT120" i="4"/>
  <c r="BS120" i="4"/>
  <c r="BR120" i="4"/>
  <c r="BQ120" i="4"/>
  <c r="BP120" i="4"/>
  <c r="BO120" i="4"/>
  <c r="BN120" i="4"/>
  <c r="BM120" i="4"/>
  <c r="BL120" i="4"/>
  <c r="BK120" i="4"/>
  <c r="BJ120" i="4"/>
  <c r="BI120" i="4"/>
  <c r="BH120" i="4"/>
  <c r="BG120" i="4"/>
  <c r="BF120" i="4"/>
  <c r="BE120" i="4"/>
  <c r="BD120" i="4"/>
  <c r="BC120" i="4"/>
  <c r="BB120" i="4"/>
  <c r="AD120" i="4"/>
  <c r="G120" i="4"/>
  <c r="DP119" i="4"/>
  <c r="DO119" i="4"/>
  <c r="DN119" i="4"/>
  <c r="DM119" i="4"/>
  <c r="DL119" i="4"/>
  <c r="DK119" i="4"/>
  <c r="DJ119" i="4"/>
  <c r="DI119" i="4"/>
  <c r="DH119" i="4"/>
  <c r="DG119" i="4"/>
  <c r="DF119" i="4"/>
  <c r="DE119" i="4"/>
  <c r="DD119" i="4"/>
  <c r="DC119" i="4"/>
  <c r="DB119" i="4"/>
  <c r="DA119" i="4"/>
  <c r="CZ119" i="4"/>
  <c r="CY119" i="4"/>
  <c r="CX119" i="4"/>
  <c r="CW119" i="4"/>
  <c r="CV119" i="4"/>
  <c r="BX119" i="4"/>
  <c r="DT119" i="4" s="1"/>
  <c r="BV119" i="4"/>
  <c r="BU119" i="4"/>
  <c r="BT119" i="4"/>
  <c r="BS119" i="4"/>
  <c r="BR119" i="4"/>
  <c r="BQ119" i="4"/>
  <c r="BP119" i="4"/>
  <c r="BO119" i="4"/>
  <c r="BN119" i="4"/>
  <c r="BM119" i="4"/>
  <c r="BL119" i="4"/>
  <c r="BK119" i="4"/>
  <c r="BJ119" i="4"/>
  <c r="BI119" i="4"/>
  <c r="BH119" i="4"/>
  <c r="BG119" i="4"/>
  <c r="BF119" i="4"/>
  <c r="BE119" i="4"/>
  <c r="BD119" i="4"/>
  <c r="BC119" i="4"/>
  <c r="BB119" i="4"/>
  <c r="AD119" i="4"/>
  <c r="G119" i="4"/>
  <c r="DP118" i="4"/>
  <c r="DO118" i="4"/>
  <c r="DN118" i="4"/>
  <c r="DM118" i="4"/>
  <c r="DL118" i="4"/>
  <c r="DK118" i="4"/>
  <c r="DJ118" i="4"/>
  <c r="DI118" i="4"/>
  <c r="DH118" i="4"/>
  <c r="DG118" i="4"/>
  <c r="DF118" i="4"/>
  <c r="DE118" i="4"/>
  <c r="DD118" i="4"/>
  <c r="DC118" i="4"/>
  <c r="DB118" i="4"/>
  <c r="DA118" i="4"/>
  <c r="CZ118" i="4"/>
  <c r="CY118" i="4"/>
  <c r="CX118" i="4"/>
  <c r="CW118" i="4"/>
  <c r="CV118" i="4"/>
  <c r="BX118" i="4"/>
  <c r="DT118" i="4" s="1"/>
  <c r="BV118" i="4"/>
  <c r="BU118" i="4"/>
  <c r="BT118" i="4"/>
  <c r="BS118" i="4"/>
  <c r="BR118" i="4"/>
  <c r="BQ118" i="4"/>
  <c r="BP118" i="4"/>
  <c r="BO118" i="4"/>
  <c r="BN118" i="4"/>
  <c r="BM118" i="4"/>
  <c r="BL118" i="4"/>
  <c r="BK118" i="4"/>
  <c r="BJ118" i="4"/>
  <c r="BI118" i="4"/>
  <c r="BH118" i="4"/>
  <c r="BG118" i="4"/>
  <c r="BF118" i="4"/>
  <c r="BE118" i="4"/>
  <c r="BD118" i="4"/>
  <c r="BC118" i="4"/>
  <c r="BB118" i="4"/>
  <c r="AD118" i="4"/>
  <c r="G118" i="4"/>
  <c r="DP117" i="4"/>
  <c r="DO117" i="4"/>
  <c r="DN117" i="4"/>
  <c r="DM117" i="4"/>
  <c r="DL117" i="4"/>
  <c r="DK117" i="4"/>
  <c r="DJ117" i="4"/>
  <c r="DI117" i="4"/>
  <c r="DH117" i="4"/>
  <c r="DG117" i="4"/>
  <c r="DF117" i="4"/>
  <c r="DE117" i="4"/>
  <c r="DD117" i="4"/>
  <c r="DC117" i="4"/>
  <c r="DB117" i="4"/>
  <c r="DA117" i="4"/>
  <c r="CZ117" i="4"/>
  <c r="CY117" i="4"/>
  <c r="CX117" i="4"/>
  <c r="CV117" i="4"/>
  <c r="BZ117" i="4"/>
  <c r="CW117" i="4" s="1"/>
  <c r="BV117" i="4"/>
  <c r="BU117" i="4"/>
  <c r="BT117" i="4"/>
  <c r="BS117" i="4"/>
  <c r="BR117" i="4"/>
  <c r="BQ117" i="4"/>
  <c r="BP117" i="4"/>
  <c r="BO117" i="4"/>
  <c r="BN117" i="4"/>
  <c r="BM117" i="4"/>
  <c r="BL117" i="4"/>
  <c r="BK117" i="4"/>
  <c r="BJ117" i="4"/>
  <c r="BI117" i="4"/>
  <c r="BH117" i="4"/>
  <c r="BG117" i="4"/>
  <c r="BF117" i="4"/>
  <c r="BE117" i="4"/>
  <c r="BD117" i="4"/>
  <c r="BB117" i="4"/>
  <c r="AF117" i="4"/>
  <c r="BC117" i="4" s="1"/>
  <c r="G117" i="4"/>
  <c r="DS117" i="4" s="1"/>
  <c r="DP116" i="4"/>
  <c r="DO116" i="4"/>
  <c r="DN116" i="4"/>
  <c r="DM116" i="4"/>
  <c r="DL116" i="4"/>
  <c r="DK116" i="4"/>
  <c r="DJ116" i="4"/>
  <c r="DI116" i="4"/>
  <c r="DH116" i="4"/>
  <c r="DG116" i="4"/>
  <c r="DF116" i="4"/>
  <c r="DE116" i="4"/>
  <c r="DD116" i="4"/>
  <c r="DC116" i="4"/>
  <c r="DB116" i="4"/>
  <c r="DA116" i="4"/>
  <c r="CZ116" i="4"/>
  <c r="CY116" i="4"/>
  <c r="CX116" i="4"/>
  <c r="CV116" i="4"/>
  <c r="BZ116" i="4"/>
  <c r="CW116" i="4" s="1"/>
  <c r="BV116" i="4"/>
  <c r="BU116" i="4"/>
  <c r="BT116" i="4"/>
  <c r="BS116" i="4"/>
  <c r="BR116" i="4"/>
  <c r="BQ116" i="4"/>
  <c r="BP116" i="4"/>
  <c r="BO116" i="4"/>
  <c r="BN116" i="4"/>
  <c r="BM116" i="4"/>
  <c r="BL116" i="4"/>
  <c r="BK116" i="4"/>
  <c r="BJ116" i="4"/>
  <c r="BI116" i="4"/>
  <c r="BH116" i="4"/>
  <c r="BG116" i="4"/>
  <c r="BF116" i="4"/>
  <c r="BE116" i="4"/>
  <c r="BD116" i="4"/>
  <c r="BB116" i="4"/>
  <c r="AF116" i="4"/>
  <c r="AD116" i="4" s="1"/>
  <c r="G116" i="4"/>
  <c r="DS116" i="4" s="1"/>
  <c r="DP115" i="4"/>
  <c r="DO115" i="4"/>
  <c r="DN115" i="4"/>
  <c r="DM115" i="4"/>
  <c r="DL115" i="4"/>
  <c r="DK115" i="4"/>
  <c r="DJ115" i="4"/>
  <c r="DI115" i="4"/>
  <c r="DH115" i="4"/>
  <c r="DG115" i="4"/>
  <c r="DF115" i="4"/>
  <c r="DE115" i="4"/>
  <c r="DD115" i="4"/>
  <c r="DC115" i="4"/>
  <c r="DB115" i="4"/>
  <c r="DA115" i="4"/>
  <c r="CZ115" i="4"/>
  <c r="CY115" i="4"/>
  <c r="CX115" i="4"/>
  <c r="CV115" i="4"/>
  <c r="BZ115" i="4"/>
  <c r="BZ128" i="4" s="1"/>
  <c r="BV115" i="4"/>
  <c r="BU115" i="4"/>
  <c r="BT115" i="4"/>
  <c r="BS115" i="4"/>
  <c r="BR115" i="4"/>
  <c r="BQ115" i="4"/>
  <c r="BP115" i="4"/>
  <c r="BO115" i="4"/>
  <c r="BN115" i="4"/>
  <c r="BM115" i="4"/>
  <c r="BL115" i="4"/>
  <c r="BK115" i="4"/>
  <c r="BJ115" i="4"/>
  <c r="BI115" i="4"/>
  <c r="BH115" i="4"/>
  <c r="BG115" i="4"/>
  <c r="BF115" i="4"/>
  <c r="BE115" i="4"/>
  <c r="BD115" i="4"/>
  <c r="BB115" i="4"/>
  <c r="AF115" i="4"/>
  <c r="G115" i="4"/>
  <c r="DS115" i="4" s="1"/>
  <c r="DP114" i="4"/>
  <c r="DO114" i="4"/>
  <c r="DN114" i="4"/>
  <c r="DL114" i="4"/>
  <c r="DK114" i="4"/>
  <c r="DJ114" i="4"/>
  <c r="DI114" i="4"/>
  <c r="DH114" i="4"/>
  <c r="DG114" i="4"/>
  <c r="DF114" i="4"/>
  <c r="DE114" i="4"/>
  <c r="DD114" i="4"/>
  <c r="DC114" i="4"/>
  <c r="DB114" i="4"/>
  <c r="DA114" i="4"/>
  <c r="CZ114" i="4"/>
  <c r="CY114" i="4"/>
  <c r="CX114" i="4"/>
  <c r="CW114" i="4"/>
  <c r="CV114" i="4"/>
  <c r="CP114" i="4"/>
  <c r="CP128" i="4" s="1"/>
  <c r="BV114" i="4"/>
  <c r="BU114" i="4"/>
  <c r="BT114" i="4"/>
  <c r="BR114" i="4"/>
  <c r="BQ114" i="4"/>
  <c r="BP114" i="4"/>
  <c r="BO114" i="4"/>
  <c r="BN114" i="4"/>
  <c r="BM114" i="4"/>
  <c r="BL114" i="4"/>
  <c r="BK114" i="4"/>
  <c r="BJ114" i="4"/>
  <c r="BI114" i="4"/>
  <c r="BH114" i="4"/>
  <c r="BG114" i="4"/>
  <c r="BF114" i="4"/>
  <c r="BE114" i="4"/>
  <c r="BD114" i="4"/>
  <c r="BC114" i="4"/>
  <c r="BB114" i="4"/>
  <c r="AV114" i="4"/>
  <c r="G114" i="4"/>
  <c r="DS114" i="4" s="1"/>
  <c r="DO113" i="4"/>
  <c r="DN113" i="4"/>
  <c r="DM113" i="4"/>
  <c r="DL113" i="4"/>
  <c r="DK113" i="4"/>
  <c r="DJ113" i="4"/>
  <c r="DI113" i="4"/>
  <c r="DH113" i="4"/>
  <c r="DG113" i="4"/>
  <c r="DF113" i="4"/>
  <c r="DE113" i="4"/>
  <c r="DD113" i="4"/>
  <c r="DC113" i="4"/>
  <c r="DB113" i="4"/>
  <c r="DA113" i="4"/>
  <c r="CZ113" i="4"/>
  <c r="CY113" i="4"/>
  <c r="CX113" i="4"/>
  <c r="CW113" i="4"/>
  <c r="CV113" i="4"/>
  <c r="CS113" i="4"/>
  <c r="DP113" i="4" s="1"/>
  <c r="BU113" i="4"/>
  <c r="BT113" i="4"/>
  <c r="BS113" i="4"/>
  <c r="BR113" i="4"/>
  <c r="BQ113" i="4"/>
  <c r="BP113" i="4"/>
  <c r="BO113" i="4"/>
  <c r="BN113" i="4"/>
  <c r="BM113" i="4"/>
  <c r="BL113" i="4"/>
  <c r="BK113" i="4"/>
  <c r="BJ113" i="4"/>
  <c r="BI113" i="4"/>
  <c r="BH113" i="4"/>
  <c r="BG113" i="4"/>
  <c r="BF113" i="4"/>
  <c r="BE113" i="4"/>
  <c r="BD113" i="4"/>
  <c r="BC113" i="4"/>
  <c r="BB113" i="4"/>
  <c r="AY113" i="4"/>
  <c r="G113" i="4"/>
  <c r="DS113" i="4" s="1"/>
  <c r="DO112" i="4"/>
  <c r="DN112" i="4"/>
  <c r="DM112" i="4"/>
  <c r="DL112" i="4"/>
  <c r="DK112" i="4"/>
  <c r="DJ112" i="4"/>
  <c r="DI112" i="4"/>
  <c r="DH112" i="4"/>
  <c r="DG112" i="4"/>
  <c r="DF112" i="4"/>
  <c r="DE112" i="4"/>
  <c r="DD112" i="4"/>
  <c r="DC112" i="4"/>
  <c r="DB112" i="4"/>
  <c r="DA112" i="4"/>
  <c r="CZ112" i="4"/>
  <c r="CY112" i="4"/>
  <c r="CX112" i="4"/>
  <c r="CW112" i="4"/>
  <c r="CV112" i="4"/>
  <c r="CS112" i="4"/>
  <c r="BU112" i="4"/>
  <c r="BT112" i="4"/>
  <c r="BS112" i="4"/>
  <c r="BR112" i="4"/>
  <c r="BQ112" i="4"/>
  <c r="BP112" i="4"/>
  <c r="BO112" i="4"/>
  <c r="BN112" i="4"/>
  <c r="BM112" i="4"/>
  <c r="BL112" i="4"/>
  <c r="BK112" i="4"/>
  <c r="BJ112" i="4"/>
  <c r="BI112" i="4"/>
  <c r="BH112" i="4"/>
  <c r="BG112" i="4"/>
  <c r="BF112" i="4"/>
  <c r="BE112" i="4"/>
  <c r="BD112" i="4"/>
  <c r="BC112" i="4"/>
  <c r="BB112" i="4"/>
  <c r="AY112" i="4"/>
  <c r="BV112" i="4" s="1"/>
  <c r="AD112" i="4"/>
  <c r="G112" i="4"/>
  <c r="DS112" i="4" s="1"/>
  <c r="DO111" i="4"/>
  <c r="DN111" i="4"/>
  <c r="DM111" i="4"/>
  <c r="DL111" i="4"/>
  <c r="DK111" i="4"/>
  <c r="DJ111" i="4"/>
  <c r="DI111" i="4"/>
  <c r="DH111" i="4"/>
  <c r="DG111" i="4"/>
  <c r="DF111" i="4"/>
  <c r="DE111" i="4"/>
  <c r="DD111" i="4"/>
  <c r="DC111" i="4"/>
  <c r="DB111" i="4"/>
  <c r="DA111" i="4"/>
  <c r="CZ111" i="4"/>
  <c r="CY111" i="4"/>
  <c r="CX111" i="4"/>
  <c r="CW111" i="4"/>
  <c r="CV111" i="4"/>
  <c r="CS111" i="4"/>
  <c r="BX111" i="4" s="1"/>
  <c r="DT111" i="4" s="1"/>
  <c r="BU111" i="4"/>
  <c r="BT111" i="4"/>
  <c r="BS111" i="4"/>
  <c r="BR111" i="4"/>
  <c r="BQ111" i="4"/>
  <c r="BP111" i="4"/>
  <c r="BO111" i="4"/>
  <c r="BN111" i="4"/>
  <c r="BM111" i="4"/>
  <c r="BL111" i="4"/>
  <c r="BK111" i="4"/>
  <c r="BJ111" i="4"/>
  <c r="BI111" i="4"/>
  <c r="BH111" i="4"/>
  <c r="BG111" i="4"/>
  <c r="BF111" i="4"/>
  <c r="BE111" i="4"/>
  <c r="BD111" i="4"/>
  <c r="BC111" i="4"/>
  <c r="BB111" i="4"/>
  <c r="AY111" i="4"/>
  <c r="AB111" i="4"/>
  <c r="G111" i="4"/>
  <c r="DS111" i="4" s="1"/>
  <c r="DO110" i="4"/>
  <c r="DN110" i="4"/>
  <c r="DM110" i="4"/>
  <c r="DL110" i="4"/>
  <c r="DK110" i="4"/>
  <c r="DJ110" i="4"/>
  <c r="DI110" i="4"/>
  <c r="DH110" i="4"/>
  <c r="DG110" i="4"/>
  <c r="DF110" i="4"/>
  <c r="DD110" i="4"/>
  <c r="DC110" i="4"/>
  <c r="DB110" i="4"/>
  <c r="DA110" i="4"/>
  <c r="CZ110" i="4"/>
  <c r="CY110" i="4"/>
  <c r="CX110" i="4"/>
  <c r="CW110" i="4"/>
  <c r="CV110" i="4"/>
  <c r="CS110" i="4"/>
  <c r="BX110" i="4" s="1"/>
  <c r="BU110" i="4"/>
  <c r="BT110" i="4"/>
  <c r="BS110" i="4"/>
  <c r="BR110" i="4"/>
  <c r="BQ110" i="4"/>
  <c r="BP110" i="4"/>
  <c r="BO110" i="4"/>
  <c r="BN110" i="4"/>
  <c r="BM110" i="4"/>
  <c r="BL110" i="4"/>
  <c r="BJ110" i="4"/>
  <c r="BI110" i="4"/>
  <c r="BH110" i="4"/>
  <c r="BG110" i="4"/>
  <c r="BF110" i="4"/>
  <c r="BE110" i="4"/>
  <c r="BD110" i="4"/>
  <c r="BC110" i="4"/>
  <c r="BB110" i="4"/>
  <c r="AY110" i="4"/>
  <c r="Q110" i="4"/>
  <c r="P110" i="4"/>
  <c r="G110" i="4"/>
  <c r="DS110" i="4" s="1"/>
  <c r="DO109" i="4"/>
  <c r="DN109" i="4"/>
  <c r="DM109" i="4"/>
  <c r="DL109" i="4"/>
  <c r="DK109" i="4"/>
  <c r="DJ109" i="4"/>
  <c r="DI109" i="4"/>
  <c r="DF109" i="4"/>
  <c r="DC109" i="4"/>
  <c r="DB109" i="4"/>
  <c r="DA109" i="4"/>
  <c r="CZ109" i="4"/>
  <c r="CY109" i="4"/>
  <c r="CX109" i="4"/>
  <c r="CW109" i="4"/>
  <c r="CV109" i="4"/>
  <c r="CS109" i="4"/>
  <c r="BX109" i="4" s="1"/>
  <c r="BU109" i="4"/>
  <c r="BT109" i="4"/>
  <c r="BS109" i="4"/>
  <c r="BR109" i="4"/>
  <c r="BQ109" i="4"/>
  <c r="BP109" i="4"/>
  <c r="BO109" i="4"/>
  <c r="BL109" i="4"/>
  <c r="BI109" i="4"/>
  <c r="BH109" i="4"/>
  <c r="BG109" i="4"/>
  <c r="BF109" i="4"/>
  <c r="BE109" i="4"/>
  <c r="BD109" i="4"/>
  <c r="BC109" i="4"/>
  <c r="BB109" i="4"/>
  <c r="AY109" i="4"/>
  <c r="BV109" i="4" s="1"/>
  <c r="T109" i="4"/>
  <c r="S109" i="4"/>
  <c r="Q109" i="4"/>
  <c r="G109" i="4" s="1"/>
  <c r="DS109" i="4" s="1"/>
  <c r="P109" i="4"/>
  <c r="DO108" i="4"/>
  <c r="DN108" i="4"/>
  <c r="DM108" i="4"/>
  <c r="DL108" i="4"/>
  <c r="DK108" i="4"/>
  <c r="DJ108" i="4"/>
  <c r="DI108" i="4"/>
  <c r="DH108" i="4"/>
  <c r="DG108" i="4"/>
  <c r="DF108" i="4"/>
  <c r="DA108" i="4"/>
  <c r="CZ108" i="4"/>
  <c r="CX108" i="4"/>
  <c r="CX127" i="4" s="1"/>
  <c r="CV108" i="4"/>
  <c r="CS108" i="4"/>
  <c r="CH108" i="4"/>
  <c r="CG108" i="4"/>
  <c r="CF108" i="4"/>
  <c r="CF123" i="4" s="1"/>
  <c r="CE108" i="4"/>
  <c r="CE127" i="4" s="1"/>
  <c r="BZ108" i="4"/>
  <c r="BU108" i="4"/>
  <c r="BT108" i="4"/>
  <c r="BS108" i="4"/>
  <c r="BR108" i="4"/>
  <c r="BQ108" i="4"/>
  <c r="BP108" i="4"/>
  <c r="BO108" i="4"/>
  <c r="BN108" i="4"/>
  <c r="BM108" i="4"/>
  <c r="BL108" i="4"/>
  <c r="BG108" i="4"/>
  <c r="BF108" i="4"/>
  <c r="BD108" i="4"/>
  <c r="BB108" i="4"/>
  <c r="AY108" i="4"/>
  <c r="AY127" i="4" s="1"/>
  <c r="AN108" i="4"/>
  <c r="AN127" i="4" s="1"/>
  <c r="AM108" i="4"/>
  <c r="BJ108" i="4" s="1"/>
  <c r="BJ127" i="4" s="1"/>
  <c r="AL108" i="4"/>
  <c r="AK108" i="4"/>
  <c r="AK127" i="4" s="1"/>
  <c r="AF108" i="4"/>
  <c r="Q108" i="4"/>
  <c r="O108" i="4"/>
  <c r="O123" i="4" s="1"/>
  <c r="N108" i="4"/>
  <c r="K108" i="4"/>
  <c r="G108" i="4" s="1"/>
  <c r="DS108" i="4" s="1"/>
  <c r="DP107" i="4"/>
  <c r="DO107" i="4"/>
  <c r="DN107" i="4"/>
  <c r="DM107" i="4"/>
  <c r="DM127" i="4" s="1"/>
  <c r="DL107" i="4"/>
  <c r="DK107" i="4"/>
  <c r="DJ107" i="4"/>
  <c r="DI107" i="4"/>
  <c r="DH107" i="4"/>
  <c r="DG107" i="4"/>
  <c r="DF107" i="4"/>
  <c r="DE107" i="4"/>
  <c r="DD107" i="4"/>
  <c r="DC107" i="4"/>
  <c r="DA107" i="4"/>
  <c r="CZ107" i="4"/>
  <c r="CZ127" i="4" s="1"/>
  <c r="CW107" i="4"/>
  <c r="CV107" i="4"/>
  <c r="BX107" i="4"/>
  <c r="DT107" i="4" s="1"/>
  <c r="BV107" i="4"/>
  <c r="BU107" i="4"/>
  <c r="BT107" i="4"/>
  <c r="BS107" i="4"/>
  <c r="BR107" i="4"/>
  <c r="BQ107" i="4"/>
  <c r="BQ127" i="4" s="1"/>
  <c r="BP107" i="4"/>
  <c r="BP127" i="4" s="1"/>
  <c r="BO107" i="4"/>
  <c r="BN107" i="4"/>
  <c r="BM107" i="4"/>
  <c r="BL107" i="4"/>
  <c r="BK107" i="4"/>
  <c r="BJ107" i="4"/>
  <c r="BI107" i="4"/>
  <c r="BG107" i="4"/>
  <c r="BF107" i="4"/>
  <c r="BF127" i="4" s="1"/>
  <c r="BC107" i="4"/>
  <c r="BB107" i="4"/>
  <c r="AD107" i="4"/>
  <c r="N107" i="4"/>
  <c r="N123" i="4" s="1"/>
  <c r="K107" i="4"/>
  <c r="G107" i="4"/>
  <c r="DP106" i="4"/>
  <c r="DO106" i="4"/>
  <c r="DN106" i="4"/>
  <c r="DM106" i="4"/>
  <c r="DL106" i="4"/>
  <c r="DK106" i="4"/>
  <c r="DJ106" i="4"/>
  <c r="DI106" i="4"/>
  <c r="DH106" i="4"/>
  <c r="DG106" i="4"/>
  <c r="DF106" i="4"/>
  <c r="DE106" i="4"/>
  <c r="DD106" i="4"/>
  <c r="DC106" i="4"/>
  <c r="DB106" i="4"/>
  <c r="DA106" i="4"/>
  <c r="CZ106" i="4"/>
  <c r="CY106" i="4"/>
  <c r="CW106" i="4"/>
  <c r="CV106" i="4"/>
  <c r="BX106" i="4"/>
  <c r="DT106" i="4" s="1"/>
  <c r="BV106" i="4"/>
  <c r="BU106" i="4"/>
  <c r="BT106" i="4"/>
  <c r="BS106" i="4"/>
  <c r="BR106" i="4"/>
  <c r="BQ106" i="4"/>
  <c r="BP106" i="4"/>
  <c r="BO106" i="4"/>
  <c r="BN106" i="4"/>
  <c r="BM106" i="4"/>
  <c r="BL106" i="4"/>
  <c r="BK106" i="4"/>
  <c r="BJ106" i="4"/>
  <c r="BI106" i="4"/>
  <c r="BH106" i="4"/>
  <c r="BG106" i="4"/>
  <c r="BF106" i="4"/>
  <c r="BE106" i="4"/>
  <c r="BC106" i="4"/>
  <c r="BB106" i="4"/>
  <c r="AD106" i="4"/>
  <c r="G106" i="4"/>
  <c r="CR105" i="4"/>
  <c r="CO105" i="4"/>
  <c r="CN105" i="4"/>
  <c r="CM105" i="4"/>
  <c r="CL105" i="4"/>
  <c r="CK105" i="4"/>
  <c r="CJ105" i="4"/>
  <c r="CI105" i="4"/>
  <c r="CH105" i="4"/>
  <c r="CG105" i="4"/>
  <c r="CF105" i="4"/>
  <c r="CE105" i="4"/>
  <c r="CD105" i="4"/>
  <c r="CC105" i="4"/>
  <c r="CB105" i="4"/>
  <c r="BZ105" i="4"/>
  <c r="AX105" i="4"/>
  <c r="AU105" i="4"/>
  <c r="AT105" i="4"/>
  <c r="AS105" i="4"/>
  <c r="AR105" i="4"/>
  <c r="AQ105" i="4"/>
  <c r="AP105" i="4"/>
  <c r="AO105" i="4"/>
  <c r="AN105" i="4"/>
  <c r="AM105" i="4"/>
  <c r="AL105" i="4"/>
  <c r="AK105" i="4"/>
  <c r="AJ105" i="4"/>
  <c r="AI105" i="4"/>
  <c r="AH105" i="4"/>
  <c r="AF105" i="4"/>
  <c r="AA105" i="4"/>
  <c r="Z105" i="4"/>
  <c r="Y105" i="4"/>
  <c r="X105" i="4"/>
  <c r="W105" i="4"/>
  <c r="V105" i="4"/>
  <c r="U105" i="4"/>
  <c r="T105" i="4"/>
  <c r="S105" i="4"/>
  <c r="R105" i="4"/>
  <c r="Q105" i="4"/>
  <c r="P105" i="4"/>
  <c r="O105" i="4"/>
  <c r="N105" i="4"/>
  <c r="M105" i="4"/>
  <c r="L105" i="4"/>
  <c r="K105" i="4"/>
  <c r="J105" i="4"/>
  <c r="I105" i="4"/>
  <c r="H105" i="4"/>
  <c r="DP104" i="4"/>
  <c r="DO104" i="4"/>
  <c r="DM104" i="4"/>
  <c r="DL104" i="4"/>
  <c r="DK104" i="4"/>
  <c r="DJ104" i="4"/>
  <c r="DI104" i="4"/>
  <c r="DH104" i="4"/>
  <c r="DG104" i="4"/>
  <c r="DF104" i="4"/>
  <c r="DE104" i="4"/>
  <c r="DD104" i="4"/>
  <c r="DC104" i="4"/>
  <c r="DB104" i="4"/>
  <c r="DA104" i="4"/>
  <c r="CZ104" i="4"/>
  <c r="CY104" i="4"/>
  <c r="CW104" i="4"/>
  <c r="CV104" i="4"/>
  <c r="CQ104" i="4"/>
  <c r="DN104" i="4" s="1"/>
  <c r="BV104" i="4"/>
  <c r="BU104" i="4"/>
  <c r="BS104" i="4"/>
  <c r="BR104" i="4"/>
  <c r="BQ104" i="4"/>
  <c r="BP104" i="4"/>
  <c r="BO104" i="4"/>
  <c r="BN104" i="4"/>
  <c r="BM104" i="4"/>
  <c r="BL104" i="4"/>
  <c r="BK104" i="4"/>
  <c r="BJ104" i="4"/>
  <c r="BI104" i="4"/>
  <c r="BH104" i="4"/>
  <c r="BG104" i="4"/>
  <c r="BF104" i="4"/>
  <c r="BE104" i="4"/>
  <c r="BD104" i="4"/>
  <c r="BC104" i="4"/>
  <c r="BB104" i="4"/>
  <c r="AW104" i="4"/>
  <c r="BT104" i="4" s="1"/>
  <c r="G104" i="4"/>
  <c r="DS104" i="4" s="1"/>
  <c r="DP103" i="4"/>
  <c r="DO103" i="4"/>
  <c r="DM103" i="4"/>
  <c r="DL103" i="4"/>
  <c r="DK103" i="4"/>
  <c r="DJ103" i="4"/>
  <c r="DI103" i="4"/>
  <c r="DH103" i="4"/>
  <c r="DG103" i="4"/>
  <c r="DF103" i="4"/>
  <c r="DE103" i="4"/>
  <c r="DD103" i="4"/>
  <c r="DC103" i="4"/>
  <c r="DB103" i="4"/>
  <c r="DA103" i="4"/>
  <c r="CZ103" i="4"/>
  <c r="CY103" i="4"/>
  <c r="CW103" i="4"/>
  <c r="CV103" i="4"/>
  <c r="CQ103" i="4"/>
  <c r="BX103" i="4" s="1"/>
  <c r="BV103" i="4"/>
  <c r="BU103" i="4"/>
  <c r="BS103" i="4"/>
  <c r="BR103" i="4"/>
  <c r="BQ103" i="4"/>
  <c r="BP103" i="4"/>
  <c r="BO103" i="4"/>
  <c r="BN103" i="4"/>
  <c r="BM103" i="4"/>
  <c r="BL103" i="4"/>
  <c r="BK103" i="4"/>
  <c r="BJ103" i="4"/>
  <c r="BI103" i="4"/>
  <c r="BH103" i="4"/>
  <c r="BG103" i="4"/>
  <c r="BF103" i="4"/>
  <c r="BE103" i="4"/>
  <c r="BD103" i="4"/>
  <c r="BC103" i="4"/>
  <c r="BB103" i="4"/>
  <c r="AW103" i="4"/>
  <c r="AD103" i="4" s="1"/>
  <c r="AC103" i="4" s="1"/>
  <c r="AZ103" i="4" s="1"/>
  <c r="G103" i="4"/>
  <c r="DS103" i="4" s="1"/>
  <c r="DP102" i="4"/>
  <c r="DO102" i="4"/>
  <c r="DM102" i="4"/>
  <c r="DL102" i="4"/>
  <c r="DK102" i="4"/>
  <c r="DJ102" i="4"/>
  <c r="DI102" i="4"/>
  <c r="DH102" i="4"/>
  <c r="DG102" i="4"/>
  <c r="DF102" i="4"/>
  <c r="DE102" i="4"/>
  <c r="DD102" i="4"/>
  <c r="DC102" i="4"/>
  <c r="DB102" i="4"/>
  <c r="DA102" i="4"/>
  <c r="CZ102" i="4"/>
  <c r="CY102" i="4"/>
  <c r="CW102" i="4"/>
  <c r="CV102" i="4"/>
  <c r="CQ102" i="4"/>
  <c r="DN102" i="4" s="1"/>
  <c r="BV102" i="4"/>
  <c r="BU102" i="4"/>
  <c r="BS102" i="4"/>
  <c r="BR102" i="4"/>
  <c r="BQ102" i="4"/>
  <c r="BP102" i="4"/>
  <c r="BO102" i="4"/>
  <c r="BN102" i="4"/>
  <c r="BM102" i="4"/>
  <c r="BL102" i="4"/>
  <c r="BK102" i="4"/>
  <c r="BJ102" i="4"/>
  <c r="BI102" i="4"/>
  <c r="BH102" i="4"/>
  <c r="BG102" i="4"/>
  <c r="BF102" i="4"/>
  <c r="BE102" i="4"/>
  <c r="BD102" i="4"/>
  <c r="BC102" i="4"/>
  <c r="BB102" i="4"/>
  <c r="AW102" i="4"/>
  <c r="BT102" i="4" s="1"/>
  <c r="G102" i="4"/>
  <c r="DS102" i="4" s="1"/>
  <c r="DP101" i="4"/>
  <c r="DO101" i="4"/>
  <c r="DN101" i="4"/>
  <c r="DM101" i="4"/>
  <c r="DL101" i="4"/>
  <c r="DK101" i="4"/>
  <c r="DJ101" i="4"/>
  <c r="DI101" i="4"/>
  <c r="DH101" i="4"/>
  <c r="DG101" i="4"/>
  <c r="DF101" i="4"/>
  <c r="DE101" i="4"/>
  <c r="DD101" i="4"/>
  <c r="DC101" i="4"/>
  <c r="DB101" i="4"/>
  <c r="DA101" i="4"/>
  <c r="CZ101" i="4"/>
  <c r="CY101" i="4"/>
  <c r="CW101" i="4"/>
  <c r="CV101" i="4"/>
  <c r="BX101" i="4"/>
  <c r="DT101" i="4" s="1"/>
  <c r="BV101" i="4"/>
  <c r="BU101" i="4"/>
  <c r="BT101" i="4"/>
  <c r="BS101" i="4"/>
  <c r="BR101" i="4"/>
  <c r="BQ101" i="4"/>
  <c r="BP101" i="4"/>
  <c r="BO101" i="4"/>
  <c r="BN101" i="4"/>
  <c r="BM101" i="4"/>
  <c r="BL101" i="4"/>
  <c r="BK101" i="4"/>
  <c r="BJ101" i="4"/>
  <c r="BI101" i="4"/>
  <c r="BH101" i="4"/>
  <c r="BG101" i="4"/>
  <c r="BF101" i="4"/>
  <c r="BE101" i="4"/>
  <c r="BD101" i="4"/>
  <c r="BC101" i="4"/>
  <c r="BB101" i="4"/>
  <c r="AD101" i="4"/>
  <c r="G101" i="4"/>
  <c r="DP100" i="4"/>
  <c r="DO100" i="4"/>
  <c r="DM100" i="4"/>
  <c r="DL100" i="4"/>
  <c r="DK100" i="4"/>
  <c r="DJ100" i="4"/>
  <c r="DI100" i="4"/>
  <c r="DH100" i="4"/>
  <c r="DG100" i="4"/>
  <c r="DF100" i="4"/>
  <c r="DE100" i="4"/>
  <c r="DD100" i="4"/>
  <c r="DC100" i="4"/>
  <c r="DB100" i="4"/>
  <c r="DA100" i="4"/>
  <c r="CZ100" i="4"/>
  <c r="CY100" i="4"/>
  <c r="CW100" i="4"/>
  <c r="CV100" i="4"/>
  <c r="CQ100" i="4"/>
  <c r="BV100" i="4"/>
  <c r="BU100" i="4"/>
  <c r="BS100" i="4"/>
  <c r="BR100" i="4"/>
  <c r="BQ100" i="4"/>
  <c r="BP100" i="4"/>
  <c r="BO100" i="4"/>
  <c r="BN100" i="4"/>
  <c r="BM100" i="4"/>
  <c r="BL100" i="4"/>
  <c r="BK100" i="4"/>
  <c r="BJ100" i="4"/>
  <c r="BI100" i="4"/>
  <c r="BH100" i="4"/>
  <c r="BG100" i="4"/>
  <c r="BF100" i="4"/>
  <c r="BE100" i="4"/>
  <c r="BD100" i="4"/>
  <c r="BC100" i="4"/>
  <c r="BB100" i="4"/>
  <c r="AW100" i="4"/>
  <c r="BT100" i="4" s="1"/>
  <c r="G100" i="4"/>
  <c r="DS100" i="4" s="1"/>
  <c r="DP99" i="4"/>
  <c r="DO99" i="4"/>
  <c r="DM99" i="4"/>
  <c r="DL99" i="4"/>
  <c r="DK99" i="4"/>
  <c r="DJ99" i="4"/>
  <c r="DI99" i="4"/>
  <c r="DH99" i="4"/>
  <c r="DG99" i="4"/>
  <c r="DF99" i="4"/>
  <c r="DE99" i="4"/>
  <c r="DD99" i="4"/>
  <c r="DC99" i="4"/>
  <c r="DB99" i="4"/>
  <c r="DA99" i="4"/>
  <c r="CZ99" i="4"/>
  <c r="CY99" i="4"/>
  <c r="CX99" i="4"/>
  <c r="CX105" i="4" s="1"/>
  <c r="CW99" i="4"/>
  <c r="CQ99" i="4"/>
  <c r="DN99" i="4" s="1"/>
  <c r="BY99" i="4"/>
  <c r="CV99" i="4" s="1"/>
  <c r="BV99" i="4"/>
  <c r="BU99" i="4"/>
  <c r="BS99" i="4"/>
  <c r="BR99" i="4"/>
  <c r="BQ99" i="4"/>
  <c r="BP99" i="4"/>
  <c r="BO99" i="4"/>
  <c r="BN99" i="4"/>
  <c r="BM99" i="4"/>
  <c r="BL99" i="4"/>
  <c r="BK99" i="4"/>
  <c r="BJ99" i="4"/>
  <c r="BI99" i="4"/>
  <c r="BH99" i="4"/>
  <c r="BG99" i="4"/>
  <c r="BF99" i="4"/>
  <c r="BE99" i="4"/>
  <c r="BD99" i="4"/>
  <c r="BC99" i="4"/>
  <c r="AW99" i="4"/>
  <c r="BT99" i="4" s="1"/>
  <c r="AE99" i="4"/>
  <c r="AE105" i="4" s="1"/>
  <c r="G99" i="4"/>
  <c r="DS99" i="4" s="1"/>
  <c r="DP98" i="4"/>
  <c r="DO98" i="4"/>
  <c r="DN98" i="4"/>
  <c r="DM98" i="4"/>
  <c r="DL98" i="4"/>
  <c r="DK98" i="4"/>
  <c r="DJ98" i="4"/>
  <c r="DI98" i="4"/>
  <c r="DH98" i="4"/>
  <c r="DG98" i="4"/>
  <c r="DF98" i="4"/>
  <c r="DE98" i="4"/>
  <c r="DD98" i="4"/>
  <c r="DC98" i="4"/>
  <c r="DB98" i="4"/>
  <c r="DA98" i="4"/>
  <c r="CZ98" i="4"/>
  <c r="CY98" i="4"/>
  <c r="CW98" i="4"/>
  <c r="CV98" i="4"/>
  <c r="BX98" i="4"/>
  <c r="DT98" i="4" s="1"/>
  <c r="BW98" i="4"/>
  <c r="BV98" i="4"/>
  <c r="BU98" i="4"/>
  <c r="BT98" i="4"/>
  <c r="BS98" i="4"/>
  <c r="BR98" i="4"/>
  <c r="BQ98" i="4"/>
  <c r="BP98" i="4"/>
  <c r="BO98" i="4"/>
  <c r="BN98" i="4"/>
  <c r="BM98" i="4"/>
  <c r="BL98" i="4"/>
  <c r="BK98" i="4"/>
  <c r="BJ98" i="4"/>
  <c r="BI98" i="4"/>
  <c r="BH98" i="4"/>
  <c r="BG98" i="4"/>
  <c r="BF98" i="4"/>
  <c r="BE98" i="4"/>
  <c r="BD98" i="4"/>
  <c r="BC98" i="4"/>
  <c r="BB98" i="4"/>
  <c r="AD98" i="4"/>
  <c r="G98" i="4"/>
  <c r="DS98" i="4" s="1"/>
  <c r="DO97" i="4"/>
  <c r="DN97" i="4"/>
  <c r="DM97" i="4"/>
  <c r="DL97" i="4"/>
  <c r="DK97" i="4"/>
  <c r="DJ97" i="4"/>
  <c r="DI97" i="4"/>
  <c r="DH97" i="4"/>
  <c r="DG97" i="4"/>
  <c r="DF97" i="4"/>
  <c r="DE97" i="4"/>
  <c r="DD97" i="4"/>
  <c r="DC97" i="4"/>
  <c r="DB97" i="4"/>
  <c r="DA97" i="4"/>
  <c r="CZ97" i="4"/>
  <c r="CY97" i="4"/>
  <c r="CW97" i="4"/>
  <c r="CV97" i="4"/>
  <c r="CS97" i="4"/>
  <c r="BU97" i="4"/>
  <c r="BS97" i="4"/>
  <c r="BR97" i="4"/>
  <c r="BQ97" i="4"/>
  <c r="BP97" i="4"/>
  <c r="BO97" i="4"/>
  <c r="BN97" i="4"/>
  <c r="BM97" i="4"/>
  <c r="BL97" i="4"/>
  <c r="BK97" i="4"/>
  <c r="BJ97" i="4"/>
  <c r="BI97" i="4"/>
  <c r="BH97" i="4"/>
  <c r="BG97" i="4"/>
  <c r="BF97" i="4"/>
  <c r="BE97" i="4"/>
  <c r="BD97" i="4"/>
  <c r="BC97" i="4"/>
  <c r="BB97" i="4"/>
  <c r="AY97" i="4"/>
  <c r="AY129" i="4" s="1"/>
  <c r="AW97" i="4"/>
  <c r="BT97" i="4" s="1"/>
  <c r="AB97" i="4"/>
  <c r="DP96" i="4"/>
  <c r="DO96" i="4"/>
  <c r="DN96" i="4"/>
  <c r="DL96" i="4"/>
  <c r="DK96" i="4"/>
  <c r="DJ96" i="4"/>
  <c r="DI96" i="4"/>
  <c r="DH96" i="4"/>
  <c r="DG96" i="4"/>
  <c r="DF96" i="4"/>
  <c r="DE96" i="4"/>
  <c r="DD96" i="4"/>
  <c r="DC96" i="4"/>
  <c r="DB96" i="4"/>
  <c r="DA96" i="4"/>
  <c r="CZ96" i="4"/>
  <c r="CY96" i="4"/>
  <c r="CW96" i="4"/>
  <c r="CV96" i="4"/>
  <c r="CP96" i="4"/>
  <c r="BX96" i="4" s="1"/>
  <c r="BV96" i="4"/>
  <c r="BU96" i="4"/>
  <c r="BT96" i="4"/>
  <c r="BR96" i="4"/>
  <c r="BQ96" i="4"/>
  <c r="BP96" i="4"/>
  <c r="BO96" i="4"/>
  <c r="BN96" i="4"/>
  <c r="BM96" i="4"/>
  <c r="BL96" i="4"/>
  <c r="BK96" i="4"/>
  <c r="BJ96" i="4"/>
  <c r="BI96" i="4"/>
  <c r="BH96" i="4"/>
  <c r="BG96" i="4"/>
  <c r="BF96" i="4"/>
  <c r="BE96" i="4"/>
  <c r="BD96" i="4"/>
  <c r="BC96" i="4"/>
  <c r="BB96" i="4"/>
  <c r="AV96" i="4"/>
  <c r="BS96" i="4" s="1"/>
  <c r="G96" i="4"/>
  <c r="DS96" i="4" s="1"/>
  <c r="DP95" i="4"/>
  <c r="DO95" i="4"/>
  <c r="DN95" i="4"/>
  <c r="DL95" i="4"/>
  <c r="DK95" i="4"/>
  <c r="DJ95" i="4"/>
  <c r="DI95" i="4"/>
  <c r="DH95" i="4"/>
  <c r="DG95" i="4"/>
  <c r="DF95" i="4"/>
  <c r="DE95" i="4"/>
  <c r="DD95" i="4"/>
  <c r="DC95" i="4"/>
  <c r="DB95" i="4"/>
  <c r="DA95" i="4"/>
  <c r="CZ95" i="4"/>
  <c r="CY95" i="4"/>
  <c r="CW95" i="4"/>
  <c r="CV95" i="4"/>
  <c r="CP95" i="4"/>
  <c r="BX95" i="4" s="1"/>
  <c r="DT95" i="4" s="1"/>
  <c r="BV95" i="4"/>
  <c r="BU95" i="4"/>
  <c r="BT95" i="4"/>
  <c r="BR95" i="4"/>
  <c r="BQ95" i="4"/>
  <c r="BP95" i="4"/>
  <c r="BO95" i="4"/>
  <c r="BN95" i="4"/>
  <c r="BM95" i="4"/>
  <c r="BL95" i="4"/>
  <c r="BK95" i="4"/>
  <c r="BJ95" i="4"/>
  <c r="BI95" i="4"/>
  <c r="BH95" i="4"/>
  <c r="BG95" i="4"/>
  <c r="BF95" i="4"/>
  <c r="BE95" i="4"/>
  <c r="BD95" i="4"/>
  <c r="BC95" i="4"/>
  <c r="BB95" i="4"/>
  <c r="AV95" i="4"/>
  <c r="G95" i="4"/>
  <c r="DS95" i="4" s="1"/>
  <c r="DP94" i="4"/>
  <c r="DO94" i="4"/>
  <c r="DM94" i="4"/>
  <c r="DL94" i="4"/>
  <c r="DK94" i="4"/>
  <c r="DJ94" i="4"/>
  <c r="DI94" i="4"/>
  <c r="DH94" i="4"/>
  <c r="DG94" i="4"/>
  <c r="DF94" i="4"/>
  <c r="DE94" i="4"/>
  <c r="DD94" i="4"/>
  <c r="DC94" i="4"/>
  <c r="DB94" i="4"/>
  <c r="DA94" i="4"/>
  <c r="CZ94" i="4"/>
  <c r="CY94" i="4"/>
  <c r="CW94" i="4"/>
  <c r="CV94" i="4"/>
  <c r="CQ94" i="4"/>
  <c r="DN94" i="4" s="1"/>
  <c r="BV94" i="4"/>
  <c r="BU94" i="4"/>
  <c r="BS94" i="4"/>
  <c r="BR94" i="4"/>
  <c r="BQ94" i="4"/>
  <c r="BP94" i="4"/>
  <c r="BO94" i="4"/>
  <c r="BN94" i="4"/>
  <c r="BM94" i="4"/>
  <c r="BL94" i="4"/>
  <c r="BK94" i="4"/>
  <c r="BJ94" i="4"/>
  <c r="BI94" i="4"/>
  <c r="BH94" i="4"/>
  <c r="BG94" i="4"/>
  <c r="BF94" i="4"/>
  <c r="BE94" i="4"/>
  <c r="BD94" i="4"/>
  <c r="BC94" i="4"/>
  <c r="BB94" i="4"/>
  <c r="AW94" i="4"/>
  <c r="BT94" i="4" s="1"/>
  <c r="AD94" i="4"/>
  <c r="G94" i="4"/>
  <c r="DS94" i="4" s="1"/>
  <c r="DP93" i="4"/>
  <c r="DO93" i="4"/>
  <c r="DM93" i="4"/>
  <c r="DL93" i="4"/>
  <c r="DK93" i="4"/>
  <c r="DJ93" i="4"/>
  <c r="DI93" i="4"/>
  <c r="DH93" i="4"/>
  <c r="DG93" i="4"/>
  <c r="DF93" i="4"/>
  <c r="DE93" i="4"/>
  <c r="DD93" i="4"/>
  <c r="DC93" i="4"/>
  <c r="DB93" i="4"/>
  <c r="DA93" i="4"/>
  <c r="CZ93" i="4"/>
  <c r="CY93" i="4"/>
  <c r="CW93" i="4"/>
  <c r="CV93" i="4"/>
  <c r="CQ93" i="4"/>
  <c r="BX93" i="4" s="1"/>
  <c r="DT93" i="4" s="1"/>
  <c r="BV93" i="4"/>
  <c r="BU93" i="4"/>
  <c r="BS93" i="4"/>
  <c r="BR93" i="4"/>
  <c r="BQ93" i="4"/>
  <c r="BP93" i="4"/>
  <c r="BO93" i="4"/>
  <c r="BN93" i="4"/>
  <c r="BM93" i="4"/>
  <c r="BL93" i="4"/>
  <c r="BK93" i="4"/>
  <c r="BJ93" i="4"/>
  <c r="BI93" i="4"/>
  <c r="BH93" i="4"/>
  <c r="BG93" i="4"/>
  <c r="BF93" i="4"/>
  <c r="BE93" i="4"/>
  <c r="BD93" i="4"/>
  <c r="BC93" i="4"/>
  <c r="BB93" i="4"/>
  <c r="AW93" i="4"/>
  <c r="AD93" i="4" s="1"/>
  <c r="AC93" i="4" s="1"/>
  <c r="AZ93" i="4" s="1"/>
  <c r="G93" i="4"/>
  <c r="DS93" i="4" s="1"/>
  <c r="DP92" i="4"/>
  <c r="DO92" i="4"/>
  <c r="DN92" i="4"/>
  <c r="DM92" i="4"/>
  <c r="DL92" i="4"/>
  <c r="DK92" i="4"/>
  <c r="DJ92" i="4"/>
  <c r="DI92" i="4"/>
  <c r="DH92" i="4"/>
  <c r="DG92" i="4"/>
  <c r="DF92" i="4"/>
  <c r="DE92" i="4"/>
  <c r="DD92" i="4"/>
  <c r="DC92" i="4"/>
  <c r="DB92" i="4"/>
  <c r="DA92" i="4"/>
  <c r="CZ92" i="4"/>
  <c r="CY92" i="4"/>
  <c r="CW92" i="4"/>
  <c r="CV92" i="4"/>
  <c r="BX92" i="4"/>
  <c r="DT92" i="4" s="1"/>
  <c r="BV92" i="4"/>
  <c r="BU92" i="4"/>
  <c r="BT92" i="4"/>
  <c r="BS92" i="4"/>
  <c r="BR92" i="4"/>
  <c r="BQ92" i="4"/>
  <c r="BP92" i="4"/>
  <c r="BO92" i="4"/>
  <c r="BN92" i="4"/>
  <c r="BM92" i="4"/>
  <c r="BL92" i="4"/>
  <c r="BK92" i="4"/>
  <c r="BJ92" i="4"/>
  <c r="BI92" i="4"/>
  <c r="BH92" i="4"/>
  <c r="BG92" i="4"/>
  <c r="BF92" i="4"/>
  <c r="BE92" i="4"/>
  <c r="BD92" i="4"/>
  <c r="BC92" i="4"/>
  <c r="BB92" i="4"/>
  <c r="AD92" i="4"/>
  <c r="G92" i="4"/>
  <c r="DS92" i="4" s="1"/>
  <c r="CR91" i="4"/>
  <c r="CQ91" i="4"/>
  <c r="CO91" i="4"/>
  <c r="CL91" i="4"/>
  <c r="CK91" i="4"/>
  <c r="CJ91" i="4"/>
  <c r="CI91" i="4"/>
  <c r="CH91" i="4"/>
  <c r="CG91" i="4"/>
  <c r="CF91" i="4"/>
  <c r="CE91" i="4"/>
  <c r="CD91" i="4"/>
  <c r="CC91" i="4"/>
  <c r="CB91" i="4"/>
  <c r="BY91" i="4"/>
  <c r="AX91" i="4"/>
  <c r="AW91" i="4"/>
  <c r="AU91" i="4"/>
  <c r="AR91" i="4"/>
  <c r="AQ91" i="4"/>
  <c r="AP91" i="4"/>
  <c r="AO91" i="4"/>
  <c r="AN91" i="4"/>
  <c r="AM91" i="4"/>
  <c r="AL91" i="4"/>
  <c r="AK91" i="4"/>
  <c r="AJ91" i="4"/>
  <c r="AI91" i="4"/>
  <c r="AH91" i="4"/>
  <c r="AG91" i="4"/>
  <c r="AE91" i="4"/>
  <c r="AA91" i="4"/>
  <c r="Z91" i="4"/>
  <c r="Y91" i="4"/>
  <c r="X91" i="4"/>
  <c r="W91" i="4"/>
  <c r="V91" i="4"/>
  <c r="U91" i="4"/>
  <c r="T91" i="4"/>
  <c r="S91" i="4"/>
  <c r="R91" i="4"/>
  <c r="Q91" i="4"/>
  <c r="P91" i="4"/>
  <c r="O91" i="4"/>
  <c r="N91" i="4"/>
  <c r="M91" i="4"/>
  <c r="L91" i="4"/>
  <c r="K91" i="4"/>
  <c r="J91" i="4"/>
  <c r="I91" i="4"/>
  <c r="H91" i="4"/>
  <c r="DO90" i="4"/>
  <c r="DN90" i="4"/>
  <c r="DM90" i="4"/>
  <c r="DL90" i="4"/>
  <c r="DK90" i="4"/>
  <c r="DJ90" i="4"/>
  <c r="DI90" i="4"/>
  <c r="DH90" i="4"/>
  <c r="DG90" i="4"/>
  <c r="DF90" i="4"/>
  <c r="DE90" i="4"/>
  <c r="DD90" i="4"/>
  <c r="DC90" i="4"/>
  <c r="DB90" i="4"/>
  <c r="DA90" i="4"/>
  <c r="CZ90" i="4"/>
  <c r="CY90" i="4"/>
  <c r="CW90" i="4"/>
  <c r="CV90" i="4"/>
  <c r="CS90" i="4"/>
  <c r="BU90" i="4"/>
  <c r="BT90" i="4"/>
  <c r="BS90" i="4"/>
  <c r="BR90" i="4"/>
  <c r="BQ90" i="4"/>
  <c r="BP90" i="4"/>
  <c r="BO90" i="4"/>
  <c r="BN90" i="4"/>
  <c r="BM90" i="4"/>
  <c r="BL90" i="4"/>
  <c r="BK90" i="4"/>
  <c r="BJ90" i="4"/>
  <c r="BI90" i="4"/>
  <c r="BH90" i="4"/>
  <c r="BG90" i="4"/>
  <c r="BF90" i="4"/>
  <c r="BE90" i="4"/>
  <c r="BD90" i="4"/>
  <c r="BC90" i="4"/>
  <c r="BB90" i="4"/>
  <c r="AY90" i="4"/>
  <c r="AD90" i="4" s="1"/>
  <c r="G90" i="4"/>
  <c r="DS90" i="4" s="1"/>
  <c r="DP89" i="4"/>
  <c r="DO89" i="4"/>
  <c r="DN89" i="4"/>
  <c r="DM89" i="4"/>
  <c r="DL89" i="4"/>
  <c r="DK89" i="4"/>
  <c r="DJ89" i="4"/>
  <c r="DI89" i="4"/>
  <c r="DH89" i="4"/>
  <c r="DG89" i="4"/>
  <c r="DF89" i="4"/>
  <c r="DE89" i="4"/>
  <c r="DD89" i="4"/>
  <c r="DC89" i="4"/>
  <c r="DB89" i="4"/>
  <c r="DA89" i="4"/>
  <c r="CZ89" i="4"/>
  <c r="CY89" i="4"/>
  <c r="CV89" i="4"/>
  <c r="BZ89" i="4"/>
  <c r="CW89" i="4" s="1"/>
  <c r="BV89" i="4"/>
  <c r="BU89" i="4"/>
  <c r="BT89" i="4"/>
  <c r="BS89" i="4"/>
  <c r="BR89" i="4"/>
  <c r="BQ89" i="4"/>
  <c r="BP89" i="4"/>
  <c r="BO89" i="4"/>
  <c r="BN89" i="4"/>
  <c r="BM89" i="4"/>
  <c r="BL89" i="4"/>
  <c r="BK89" i="4"/>
  <c r="BJ89" i="4"/>
  <c r="BI89" i="4"/>
  <c r="BH89" i="4"/>
  <c r="BG89" i="4"/>
  <c r="BF89" i="4"/>
  <c r="BE89" i="4"/>
  <c r="BD89" i="4"/>
  <c r="BB89" i="4"/>
  <c r="AF89" i="4"/>
  <c r="G89" i="4"/>
  <c r="DS89" i="4" s="1"/>
  <c r="DP88" i="4"/>
  <c r="DO88" i="4"/>
  <c r="DN88" i="4"/>
  <c r="DM88" i="4"/>
  <c r="DL88" i="4"/>
  <c r="DK88" i="4"/>
  <c r="DJ88" i="4"/>
  <c r="DI88" i="4"/>
  <c r="DH88" i="4"/>
  <c r="DG88" i="4"/>
  <c r="DF88" i="4"/>
  <c r="DE88" i="4"/>
  <c r="DD88" i="4"/>
  <c r="DC88" i="4"/>
  <c r="DB88" i="4"/>
  <c r="DA88" i="4"/>
  <c r="CZ88" i="4"/>
  <c r="CY88" i="4"/>
  <c r="CW88" i="4"/>
  <c r="CV88" i="4"/>
  <c r="BX88" i="4"/>
  <c r="DT88" i="4" s="1"/>
  <c r="BV88" i="4"/>
  <c r="BU88" i="4"/>
  <c r="BT88" i="4"/>
  <c r="BS88" i="4"/>
  <c r="BR88" i="4"/>
  <c r="BQ88" i="4"/>
  <c r="BP88" i="4"/>
  <c r="BO88" i="4"/>
  <c r="BN88" i="4"/>
  <c r="BM88" i="4"/>
  <c r="BL88" i="4"/>
  <c r="BK88" i="4"/>
  <c r="BJ88" i="4"/>
  <c r="BI88" i="4"/>
  <c r="BH88" i="4"/>
  <c r="BG88" i="4"/>
  <c r="BF88" i="4"/>
  <c r="BE88" i="4"/>
  <c r="BD88" i="4"/>
  <c r="BC88" i="4"/>
  <c r="BB88" i="4"/>
  <c r="AD88" i="4"/>
  <c r="G88" i="4"/>
  <c r="DS88" i="4" s="1"/>
  <c r="DP87" i="4"/>
  <c r="DO87" i="4"/>
  <c r="DN87" i="4"/>
  <c r="DM87" i="4"/>
  <c r="DL87" i="4"/>
  <c r="DK87" i="4"/>
  <c r="DJ87" i="4"/>
  <c r="DI87" i="4"/>
  <c r="DH87" i="4"/>
  <c r="DG87" i="4"/>
  <c r="DF87" i="4"/>
  <c r="DE87" i="4"/>
  <c r="DD87" i="4"/>
  <c r="DC87" i="4"/>
  <c r="DB87" i="4"/>
  <c r="DA87" i="4"/>
  <c r="CZ87" i="4"/>
  <c r="CY87" i="4"/>
  <c r="CW87" i="4"/>
  <c r="CU87" i="4" s="1"/>
  <c r="CV87" i="4"/>
  <c r="BX87" i="4"/>
  <c r="DT87" i="4" s="1"/>
  <c r="BV87" i="4"/>
  <c r="BU87" i="4"/>
  <c r="BT87" i="4"/>
  <c r="BS87" i="4"/>
  <c r="BR87" i="4"/>
  <c r="BQ87" i="4"/>
  <c r="BP87" i="4"/>
  <c r="BO87" i="4"/>
  <c r="BN87" i="4"/>
  <c r="BM87" i="4"/>
  <c r="BL87" i="4"/>
  <c r="BK87" i="4"/>
  <c r="BJ87" i="4"/>
  <c r="BI87" i="4"/>
  <c r="BH87" i="4"/>
  <c r="BG87" i="4"/>
  <c r="BF87" i="4"/>
  <c r="BE87" i="4"/>
  <c r="BD87" i="4"/>
  <c r="BC87" i="4"/>
  <c r="BB87" i="4"/>
  <c r="AD87" i="4"/>
  <c r="G87" i="4"/>
  <c r="DS87" i="4" s="1"/>
  <c r="DP86" i="4"/>
  <c r="DO86" i="4"/>
  <c r="DN86" i="4"/>
  <c r="DM86" i="4"/>
  <c r="DL86" i="4"/>
  <c r="DK86" i="4"/>
  <c r="DJ86" i="4"/>
  <c r="DI86" i="4"/>
  <c r="DH86" i="4"/>
  <c r="DG86" i="4"/>
  <c r="DF86" i="4"/>
  <c r="DE86" i="4"/>
  <c r="DD86" i="4"/>
  <c r="DC86" i="4"/>
  <c r="DB86" i="4"/>
  <c r="DA86" i="4"/>
  <c r="CZ86" i="4"/>
  <c r="CY86" i="4"/>
  <c r="CV86" i="4"/>
  <c r="BZ86" i="4"/>
  <c r="BX86" i="4" s="1"/>
  <c r="DT86" i="4" s="1"/>
  <c r="BV86" i="4"/>
  <c r="BU86" i="4"/>
  <c r="BT86" i="4"/>
  <c r="BS86" i="4"/>
  <c r="BR86" i="4"/>
  <c r="BQ86" i="4"/>
  <c r="BP86" i="4"/>
  <c r="BO86" i="4"/>
  <c r="BN86" i="4"/>
  <c r="BM86" i="4"/>
  <c r="BL86" i="4"/>
  <c r="BK86" i="4"/>
  <c r="BJ86" i="4"/>
  <c r="BI86" i="4"/>
  <c r="BH86" i="4"/>
  <c r="BG86" i="4"/>
  <c r="BF86" i="4"/>
  <c r="BE86" i="4"/>
  <c r="BD86" i="4"/>
  <c r="BB86" i="4"/>
  <c r="AF86" i="4"/>
  <c r="BC86" i="4" s="1"/>
  <c r="G86" i="4"/>
  <c r="DS86" i="4" s="1"/>
  <c r="DP85" i="4"/>
  <c r="DO85" i="4"/>
  <c r="DN85" i="4"/>
  <c r="DM85" i="4"/>
  <c r="DL85" i="4"/>
  <c r="DJ85" i="4"/>
  <c r="DI85" i="4"/>
  <c r="DH85" i="4"/>
  <c r="DG85" i="4"/>
  <c r="DF85" i="4"/>
  <c r="DE85" i="4"/>
  <c r="DD85" i="4"/>
  <c r="DC85" i="4"/>
  <c r="DB85" i="4"/>
  <c r="DA85" i="4"/>
  <c r="CZ85" i="4"/>
  <c r="CY85" i="4"/>
  <c r="CW85" i="4"/>
  <c r="CV85" i="4"/>
  <c r="CN85" i="4"/>
  <c r="BV85" i="4"/>
  <c r="BU85" i="4"/>
  <c r="BT85" i="4"/>
  <c r="BS85" i="4"/>
  <c r="BR85" i="4"/>
  <c r="BP85" i="4"/>
  <c r="BO85" i="4"/>
  <c r="BN85" i="4"/>
  <c r="BM85" i="4"/>
  <c r="BL85" i="4"/>
  <c r="BK85" i="4"/>
  <c r="BJ85" i="4"/>
  <c r="BI85" i="4"/>
  <c r="BH85" i="4"/>
  <c r="BG85" i="4"/>
  <c r="BF85" i="4"/>
  <c r="BE85" i="4"/>
  <c r="BD85" i="4"/>
  <c r="BC85" i="4"/>
  <c r="BB85" i="4"/>
  <c r="AT85" i="4"/>
  <c r="AD85" i="4" s="1"/>
  <c r="G85" i="4"/>
  <c r="DS85" i="4" s="1"/>
  <c r="DP84" i="4"/>
  <c r="DO84" i="4"/>
  <c r="DN84" i="4"/>
  <c r="DM84" i="4"/>
  <c r="DL84" i="4"/>
  <c r="DK84" i="4"/>
  <c r="DJ84" i="4"/>
  <c r="DI84" i="4"/>
  <c r="DH84" i="4"/>
  <c r="DG84" i="4"/>
  <c r="DF84" i="4"/>
  <c r="DE84" i="4"/>
  <c r="DD84" i="4"/>
  <c r="DC84" i="4"/>
  <c r="DB84" i="4"/>
  <c r="DA84" i="4"/>
  <c r="CZ84" i="4"/>
  <c r="CY84" i="4"/>
  <c r="CW84" i="4"/>
  <c r="CV84" i="4"/>
  <c r="BX84" i="4"/>
  <c r="DT84" i="4" s="1"/>
  <c r="BV84" i="4"/>
  <c r="BU84" i="4"/>
  <c r="BT84" i="4"/>
  <c r="BS84" i="4"/>
  <c r="BR84" i="4"/>
  <c r="BQ84" i="4"/>
  <c r="BP84" i="4"/>
  <c r="BO84" i="4"/>
  <c r="BN84" i="4"/>
  <c r="BM84" i="4"/>
  <c r="BL84" i="4"/>
  <c r="BK84" i="4"/>
  <c r="BJ84" i="4"/>
  <c r="BI84" i="4"/>
  <c r="BH84" i="4"/>
  <c r="BG84" i="4"/>
  <c r="BF84" i="4"/>
  <c r="BE84" i="4"/>
  <c r="BD84" i="4"/>
  <c r="BC84" i="4"/>
  <c r="BB84" i="4"/>
  <c r="AD84" i="4"/>
  <c r="G84" i="4"/>
  <c r="DP83" i="4"/>
  <c r="DO83" i="4"/>
  <c r="DN83" i="4"/>
  <c r="DM83" i="4"/>
  <c r="DL83" i="4"/>
  <c r="DK83" i="4"/>
  <c r="DJ83" i="4"/>
  <c r="DI83" i="4"/>
  <c r="DH83" i="4"/>
  <c r="DG83" i="4"/>
  <c r="DF83" i="4"/>
  <c r="DE83" i="4"/>
  <c r="DD83" i="4"/>
  <c r="DC83" i="4"/>
  <c r="DB83" i="4"/>
  <c r="DA83" i="4"/>
  <c r="CZ83" i="4"/>
  <c r="CY83" i="4"/>
  <c r="CV83" i="4"/>
  <c r="BZ83" i="4"/>
  <c r="CW83" i="4" s="1"/>
  <c r="BV83" i="4"/>
  <c r="BU83" i="4"/>
  <c r="BT83" i="4"/>
  <c r="BS83" i="4"/>
  <c r="BR83" i="4"/>
  <c r="BQ83" i="4"/>
  <c r="BP83" i="4"/>
  <c r="BO83" i="4"/>
  <c r="BN83" i="4"/>
  <c r="BM83" i="4"/>
  <c r="BL83" i="4"/>
  <c r="BK83" i="4"/>
  <c r="BJ83" i="4"/>
  <c r="BI83" i="4"/>
  <c r="BH83" i="4"/>
  <c r="BG83" i="4"/>
  <c r="BF83" i="4"/>
  <c r="BE83" i="4"/>
  <c r="BD83" i="4"/>
  <c r="BB83" i="4"/>
  <c r="AF83" i="4"/>
  <c r="BC83" i="4" s="1"/>
  <c r="AD83" i="4"/>
  <c r="G83" i="4"/>
  <c r="DS83" i="4" s="1"/>
  <c r="DP82" i="4"/>
  <c r="DO82" i="4"/>
  <c r="DN82" i="4"/>
  <c r="DM82" i="4"/>
  <c r="DL82" i="4"/>
  <c r="DK82" i="4"/>
  <c r="DJ82" i="4"/>
  <c r="DI82" i="4"/>
  <c r="DH82" i="4"/>
  <c r="DG82" i="4"/>
  <c r="DF82" i="4"/>
  <c r="DE82" i="4"/>
  <c r="DD82" i="4"/>
  <c r="DC82" i="4"/>
  <c r="DB82" i="4"/>
  <c r="DA82" i="4"/>
  <c r="CZ82" i="4"/>
  <c r="CY82" i="4"/>
  <c r="CW82" i="4"/>
  <c r="CV82" i="4"/>
  <c r="BX82" i="4"/>
  <c r="DT82" i="4" s="1"/>
  <c r="BV82" i="4"/>
  <c r="BU82" i="4"/>
  <c r="BT82" i="4"/>
  <c r="BS82" i="4"/>
  <c r="BR82" i="4"/>
  <c r="BQ82" i="4"/>
  <c r="BP82" i="4"/>
  <c r="BO82" i="4"/>
  <c r="BN82" i="4"/>
  <c r="BM82" i="4"/>
  <c r="BL82" i="4"/>
  <c r="BK82" i="4"/>
  <c r="BJ82" i="4"/>
  <c r="BI82" i="4"/>
  <c r="BH82" i="4"/>
  <c r="BG82" i="4"/>
  <c r="BF82" i="4"/>
  <c r="BE82" i="4"/>
  <c r="BD82" i="4"/>
  <c r="BB82" i="4"/>
  <c r="AF82" i="4"/>
  <c r="BC82" i="4" s="1"/>
  <c r="G82" i="4"/>
  <c r="DO81" i="4"/>
  <c r="DN81" i="4"/>
  <c r="DM81" i="4"/>
  <c r="DL81" i="4"/>
  <c r="DK81" i="4"/>
  <c r="DJ81" i="4"/>
  <c r="DI81" i="4"/>
  <c r="DH81" i="4"/>
  <c r="DG81" i="4"/>
  <c r="DF81" i="4"/>
  <c r="DE81" i="4"/>
  <c r="DD81" i="4"/>
  <c r="DC81" i="4"/>
  <c r="DB81" i="4"/>
  <c r="DA81" i="4"/>
  <c r="CZ81" i="4"/>
  <c r="CY81" i="4"/>
  <c r="CW81" i="4"/>
  <c r="CV81" i="4"/>
  <c r="CS81" i="4"/>
  <c r="BU81" i="4"/>
  <c r="BT81" i="4"/>
  <c r="BS81" i="4"/>
  <c r="BR81" i="4"/>
  <c r="BQ81" i="4"/>
  <c r="BP81" i="4"/>
  <c r="BO81" i="4"/>
  <c r="BN81" i="4"/>
  <c r="BM81" i="4"/>
  <c r="BL81" i="4"/>
  <c r="BK81" i="4"/>
  <c r="BJ81" i="4"/>
  <c r="BI81" i="4"/>
  <c r="BH81" i="4"/>
  <c r="BG81" i="4"/>
  <c r="BF81" i="4"/>
  <c r="BE81" i="4"/>
  <c r="BD81" i="4"/>
  <c r="BC81" i="4"/>
  <c r="BB81" i="4"/>
  <c r="AY81" i="4"/>
  <c r="AB81" i="4"/>
  <c r="G81" i="4"/>
  <c r="DS81" i="4" s="1"/>
  <c r="DP80" i="4"/>
  <c r="DO80" i="4"/>
  <c r="DN80" i="4"/>
  <c r="DM80" i="4"/>
  <c r="DL80" i="4"/>
  <c r="DK80" i="4"/>
  <c r="DJ80" i="4"/>
  <c r="DI80" i="4"/>
  <c r="DH80" i="4"/>
  <c r="DG80" i="4"/>
  <c r="DF80" i="4"/>
  <c r="DE80" i="4"/>
  <c r="DD80" i="4"/>
  <c r="DC80" i="4"/>
  <c r="DB80" i="4"/>
  <c r="DA80" i="4"/>
  <c r="CZ80" i="4"/>
  <c r="CY80" i="4"/>
  <c r="CW80" i="4"/>
  <c r="CV80" i="4"/>
  <c r="BX80" i="4"/>
  <c r="DT80" i="4" s="1"/>
  <c r="BV80" i="4"/>
  <c r="BU80" i="4"/>
  <c r="BT80" i="4"/>
  <c r="BS80" i="4"/>
  <c r="BR80" i="4"/>
  <c r="BQ80" i="4"/>
  <c r="BP80" i="4"/>
  <c r="BO80" i="4"/>
  <c r="BN80" i="4"/>
  <c r="BM80" i="4"/>
  <c r="BL80" i="4"/>
  <c r="BK80" i="4"/>
  <c r="BJ80" i="4"/>
  <c r="BI80" i="4"/>
  <c r="BH80" i="4"/>
  <c r="BG80" i="4"/>
  <c r="BF80" i="4"/>
  <c r="BE80" i="4"/>
  <c r="BD80" i="4"/>
  <c r="BC80" i="4"/>
  <c r="BB80" i="4"/>
  <c r="AD80" i="4"/>
  <c r="G80" i="4"/>
  <c r="DS80" i="4" s="1"/>
  <c r="DO79" i="4"/>
  <c r="DN79" i="4"/>
  <c r="DM79" i="4"/>
  <c r="DL79" i="4"/>
  <c r="DJ79" i="4"/>
  <c r="DI79" i="4"/>
  <c r="DH79" i="4"/>
  <c r="DG79" i="4"/>
  <c r="DF79" i="4"/>
  <c r="DE79" i="4"/>
  <c r="DD79" i="4"/>
  <c r="DC79" i="4"/>
  <c r="DB79" i="4"/>
  <c r="DA79" i="4"/>
  <c r="CZ79" i="4"/>
  <c r="CY79" i="4"/>
  <c r="CW79" i="4"/>
  <c r="CV79" i="4"/>
  <c r="CS79" i="4"/>
  <c r="DP79" i="4" s="1"/>
  <c r="CN79" i="4"/>
  <c r="DK79" i="4" s="1"/>
  <c r="BU79" i="4"/>
  <c r="BT79" i="4"/>
  <c r="BS79" i="4"/>
  <c r="BR79" i="4"/>
  <c r="BP79" i="4"/>
  <c r="BO79" i="4"/>
  <c r="BN79" i="4"/>
  <c r="BM79" i="4"/>
  <c r="BL79" i="4"/>
  <c r="BK79" i="4"/>
  <c r="BJ79" i="4"/>
  <c r="BI79" i="4"/>
  <c r="BH79" i="4"/>
  <c r="BG79" i="4"/>
  <c r="BF79" i="4"/>
  <c r="BE79" i="4"/>
  <c r="BD79" i="4"/>
  <c r="BC79" i="4"/>
  <c r="BB79" i="4"/>
  <c r="AY79" i="4"/>
  <c r="BV79" i="4" s="1"/>
  <c r="AT79" i="4"/>
  <c r="BQ79" i="4" s="1"/>
  <c r="G79" i="4"/>
  <c r="DS79" i="4" s="1"/>
  <c r="DP78" i="4"/>
  <c r="DO78" i="4"/>
  <c r="DN78" i="4"/>
  <c r="DL78" i="4"/>
  <c r="DK78" i="4"/>
  <c r="DJ78" i="4"/>
  <c r="DI78" i="4"/>
  <c r="DH78" i="4"/>
  <c r="DG78" i="4"/>
  <c r="DF78" i="4"/>
  <c r="DE78" i="4"/>
  <c r="DD78" i="4"/>
  <c r="DC78" i="4"/>
  <c r="DB78" i="4"/>
  <c r="DA78" i="4"/>
  <c r="CZ78" i="4"/>
  <c r="CY78" i="4"/>
  <c r="CW78" i="4"/>
  <c r="CV78" i="4"/>
  <c r="CP78" i="4"/>
  <c r="DM78" i="4" s="1"/>
  <c r="BV78" i="4"/>
  <c r="BU78" i="4"/>
  <c r="BT78" i="4"/>
  <c r="BR78" i="4"/>
  <c r="BQ78" i="4"/>
  <c r="BP78" i="4"/>
  <c r="BO78" i="4"/>
  <c r="BN78" i="4"/>
  <c r="BM78" i="4"/>
  <c r="BL78" i="4"/>
  <c r="BK78" i="4"/>
  <c r="BJ78" i="4"/>
  <c r="BI78" i="4"/>
  <c r="BH78" i="4"/>
  <c r="BG78" i="4"/>
  <c r="BF78" i="4"/>
  <c r="BE78" i="4"/>
  <c r="BD78" i="4"/>
  <c r="BC78" i="4"/>
  <c r="BB78" i="4"/>
  <c r="AV78" i="4"/>
  <c r="AD78" i="4" s="1"/>
  <c r="G78" i="4"/>
  <c r="DS78" i="4" s="1"/>
  <c r="DP77" i="4"/>
  <c r="DO77" i="4"/>
  <c r="DN77" i="4"/>
  <c r="DM77" i="4"/>
  <c r="DL77" i="4"/>
  <c r="DK77" i="4"/>
  <c r="DI77" i="4"/>
  <c r="DH77" i="4"/>
  <c r="DG77" i="4"/>
  <c r="DF77" i="4"/>
  <c r="DE77" i="4"/>
  <c r="DD77" i="4"/>
  <c r="DC77" i="4"/>
  <c r="DB77" i="4"/>
  <c r="DA77" i="4"/>
  <c r="CZ77" i="4"/>
  <c r="CY77" i="4"/>
  <c r="CW77" i="4"/>
  <c r="CV77" i="4"/>
  <c r="CM77" i="4"/>
  <c r="CM133" i="4" s="1"/>
  <c r="BV77" i="4"/>
  <c r="BU77" i="4"/>
  <c r="BT77" i="4"/>
  <c r="BS77" i="4"/>
  <c r="BR77" i="4"/>
  <c r="BQ77" i="4"/>
  <c r="BO77" i="4"/>
  <c r="BN77" i="4"/>
  <c r="BM77" i="4"/>
  <c r="BL77" i="4"/>
  <c r="BK77" i="4"/>
  <c r="BJ77" i="4"/>
  <c r="BI77" i="4"/>
  <c r="BH77" i="4"/>
  <c r="BG77" i="4"/>
  <c r="BF77" i="4"/>
  <c r="BE77" i="4"/>
  <c r="BD77" i="4"/>
  <c r="BC77" i="4"/>
  <c r="BB77" i="4"/>
  <c r="AS77" i="4"/>
  <c r="AS133" i="4" s="1"/>
  <c r="G77" i="4"/>
  <c r="DS77" i="4" s="1"/>
  <c r="DP76" i="4"/>
  <c r="DO76" i="4"/>
  <c r="DN76" i="4"/>
  <c r="DM76" i="4"/>
  <c r="DL76" i="4"/>
  <c r="DK76" i="4"/>
  <c r="DJ76" i="4"/>
  <c r="DI76" i="4"/>
  <c r="DH76" i="4"/>
  <c r="DG76" i="4"/>
  <c r="DF76" i="4"/>
  <c r="DE76" i="4"/>
  <c r="DD76" i="4"/>
  <c r="DC76" i="4"/>
  <c r="DB76" i="4"/>
  <c r="DA76" i="4"/>
  <c r="CZ76" i="4"/>
  <c r="CY76" i="4"/>
  <c r="CW76" i="4"/>
  <c r="CV76" i="4"/>
  <c r="BX76" i="4"/>
  <c r="DT76" i="4" s="1"/>
  <c r="BV76" i="4"/>
  <c r="BU76" i="4"/>
  <c r="BT76" i="4"/>
  <c r="BS76" i="4"/>
  <c r="BR76" i="4"/>
  <c r="BQ76" i="4"/>
  <c r="BP76" i="4"/>
  <c r="BO76" i="4"/>
  <c r="BN76" i="4"/>
  <c r="BM76" i="4"/>
  <c r="BL76" i="4"/>
  <c r="BK76" i="4"/>
  <c r="BJ76" i="4"/>
  <c r="BI76" i="4"/>
  <c r="BH76" i="4"/>
  <c r="BG76" i="4"/>
  <c r="BF76" i="4"/>
  <c r="BE76" i="4"/>
  <c r="BD76" i="4"/>
  <c r="BC76" i="4"/>
  <c r="BB76" i="4"/>
  <c r="AD76" i="4"/>
  <c r="G76" i="4"/>
  <c r="DS76" i="4" s="1"/>
  <c r="DP75" i="4"/>
  <c r="DO75" i="4"/>
  <c r="DN75" i="4"/>
  <c r="DM75" i="4"/>
  <c r="DL75" i="4"/>
  <c r="DJ75" i="4"/>
  <c r="DI75" i="4"/>
  <c r="DH75" i="4"/>
  <c r="DG75" i="4"/>
  <c r="DF75" i="4"/>
  <c r="DE75" i="4"/>
  <c r="DD75" i="4"/>
  <c r="DC75" i="4"/>
  <c r="DB75" i="4"/>
  <c r="DA75" i="4"/>
  <c r="CZ75" i="4"/>
  <c r="CY75" i="4"/>
  <c r="CW75" i="4"/>
  <c r="CV75" i="4"/>
  <c r="CN75" i="4"/>
  <c r="BV75" i="4"/>
  <c r="BU75" i="4"/>
  <c r="BT75" i="4"/>
  <c r="BS75" i="4"/>
  <c r="BR75" i="4"/>
  <c r="BP75" i="4"/>
  <c r="BO75" i="4"/>
  <c r="BN75" i="4"/>
  <c r="BM75" i="4"/>
  <c r="BL75" i="4"/>
  <c r="BK75" i="4"/>
  <c r="BJ75" i="4"/>
  <c r="BI75" i="4"/>
  <c r="BH75" i="4"/>
  <c r="BG75" i="4"/>
  <c r="BF75" i="4"/>
  <c r="BE75" i="4"/>
  <c r="BD75" i="4"/>
  <c r="BC75" i="4"/>
  <c r="BB75" i="4"/>
  <c r="AT75" i="4"/>
  <c r="G75" i="4"/>
  <c r="DS75" i="4" s="1"/>
  <c r="DP74" i="4"/>
  <c r="DO74" i="4"/>
  <c r="DN74" i="4"/>
  <c r="DM74" i="4"/>
  <c r="DL74" i="4"/>
  <c r="DK74" i="4"/>
  <c r="DJ74" i="4"/>
  <c r="DI74" i="4"/>
  <c r="DH74" i="4"/>
  <c r="DG74" i="4"/>
  <c r="DF74" i="4"/>
  <c r="DE74" i="4"/>
  <c r="DD74" i="4"/>
  <c r="DC74" i="4"/>
  <c r="DB74" i="4"/>
  <c r="DA74" i="4"/>
  <c r="CZ74" i="4"/>
  <c r="CY74" i="4"/>
  <c r="CW74" i="4"/>
  <c r="CV74" i="4"/>
  <c r="BX74" i="4"/>
  <c r="DT74" i="4" s="1"/>
  <c r="BV74" i="4"/>
  <c r="BU74" i="4"/>
  <c r="BT74" i="4"/>
  <c r="BS74" i="4"/>
  <c r="BR74" i="4"/>
  <c r="BQ74" i="4"/>
  <c r="BP74" i="4"/>
  <c r="BO74" i="4"/>
  <c r="BN74" i="4"/>
  <c r="BM74" i="4"/>
  <c r="BL74" i="4"/>
  <c r="BK74" i="4"/>
  <c r="BJ74" i="4"/>
  <c r="BI74" i="4"/>
  <c r="BH74" i="4"/>
  <c r="BG74" i="4"/>
  <c r="BF74" i="4"/>
  <c r="BE74" i="4"/>
  <c r="BD74" i="4"/>
  <c r="BC74" i="4"/>
  <c r="BB74" i="4"/>
  <c r="AD74" i="4"/>
  <c r="G74" i="4"/>
  <c r="DS74" i="4" s="1"/>
  <c r="DP73" i="4"/>
  <c r="DO73" i="4"/>
  <c r="DN73" i="4"/>
  <c r="DM73" i="4"/>
  <c r="DL73" i="4"/>
  <c r="DK73" i="4"/>
  <c r="DJ73" i="4"/>
  <c r="DI73" i="4"/>
  <c r="DH73" i="4"/>
  <c r="DG73" i="4"/>
  <c r="DF73" i="4"/>
  <c r="DE73" i="4"/>
  <c r="DD73" i="4"/>
  <c r="DC73" i="4"/>
  <c r="DB73" i="4"/>
  <c r="DA73" i="4"/>
  <c r="CZ73" i="4"/>
  <c r="CY73" i="4"/>
  <c r="CW73" i="4"/>
  <c r="CV73" i="4"/>
  <c r="BX73" i="4"/>
  <c r="DT73" i="4" s="1"/>
  <c r="BV73" i="4"/>
  <c r="BU73" i="4"/>
  <c r="BT73" i="4"/>
  <c r="BS73" i="4"/>
  <c r="BR73" i="4"/>
  <c r="BQ73" i="4"/>
  <c r="BP73" i="4"/>
  <c r="BO73" i="4"/>
  <c r="BN73" i="4"/>
  <c r="BM73" i="4"/>
  <c r="BL73" i="4"/>
  <c r="BK73" i="4"/>
  <c r="BJ73" i="4"/>
  <c r="BI73" i="4"/>
  <c r="BH73" i="4"/>
  <c r="BG73" i="4"/>
  <c r="BF73" i="4"/>
  <c r="BE73" i="4"/>
  <c r="BD73" i="4"/>
  <c r="BC73" i="4"/>
  <c r="BB73" i="4"/>
  <c r="AD73" i="4"/>
  <c r="G73" i="4"/>
  <c r="DS73" i="4" s="1"/>
  <c r="DO72" i="4"/>
  <c r="DN72" i="4"/>
  <c r="DM72" i="4"/>
  <c r="DL72" i="4"/>
  <c r="DK72" i="4"/>
  <c r="DJ72" i="4"/>
  <c r="DI72" i="4"/>
  <c r="DH72" i="4"/>
  <c r="DG72" i="4"/>
  <c r="DF72" i="4"/>
  <c r="DE72" i="4"/>
  <c r="DD72" i="4"/>
  <c r="DC72" i="4"/>
  <c r="DB72" i="4"/>
  <c r="DA72" i="4"/>
  <c r="CZ72" i="4"/>
  <c r="CY72" i="4"/>
  <c r="CV72" i="4"/>
  <c r="CS72" i="4"/>
  <c r="DP72" i="4" s="1"/>
  <c r="BZ72" i="4"/>
  <c r="BX72" i="4" s="1"/>
  <c r="DT72" i="4" s="1"/>
  <c r="BU72" i="4"/>
  <c r="BT72" i="4"/>
  <c r="BS72" i="4"/>
  <c r="BR72" i="4"/>
  <c r="BQ72" i="4"/>
  <c r="BP72" i="4"/>
  <c r="BO72" i="4"/>
  <c r="BN72" i="4"/>
  <c r="BM72" i="4"/>
  <c r="BL72" i="4"/>
  <c r="BK72" i="4"/>
  <c r="BJ72" i="4"/>
  <c r="BI72" i="4"/>
  <c r="BH72" i="4"/>
  <c r="BG72" i="4"/>
  <c r="BF72" i="4"/>
  <c r="BE72" i="4"/>
  <c r="BD72" i="4"/>
  <c r="BB72" i="4"/>
  <c r="AY72" i="4"/>
  <c r="AF72" i="4"/>
  <c r="AB72" i="4"/>
  <c r="AB133" i="4" s="1"/>
  <c r="G72" i="4"/>
  <c r="DS72" i="4" s="1"/>
  <c r="CR71" i="4"/>
  <c r="CQ71" i="4"/>
  <c r="CO71" i="4"/>
  <c r="CL71" i="4"/>
  <c r="CK71" i="4"/>
  <c r="CJ71" i="4"/>
  <c r="CH71" i="4"/>
  <c r="CG71" i="4"/>
  <c r="CF71" i="4"/>
  <c r="CD71" i="4"/>
  <c r="CC71" i="4"/>
  <c r="CB71" i="4"/>
  <c r="CA71" i="4"/>
  <c r="BY71" i="4"/>
  <c r="AX71" i="4"/>
  <c r="AW71" i="4"/>
  <c r="AU71" i="4"/>
  <c r="AR71" i="4"/>
  <c r="AQ71" i="4"/>
  <c r="AP71" i="4"/>
  <c r="AN71" i="4"/>
  <c r="AM71" i="4"/>
  <c r="AL71" i="4"/>
  <c r="AJ71" i="4"/>
  <c r="AI71" i="4"/>
  <c r="AH71" i="4"/>
  <c r="AE71" i="4"/>
  <c r="AA71" i="4"/>
  <c r="Z71" i="4"/>
  <c r="Y71" i="4"/>
  <c r="X71" i="4"/>
  <c r="W71" i="4"/>
  <c r="V71" i="4"/>
  <c r="U71" i="4"/>
  <c r="S71" i="4"/>
  <c r="R71" i="4"/>
  <c r="Q71" i="4"/>
  <c r="P71" i="4"/>
  <c r="O71" i="4"/>
  <c r="N71" i="4"/>
  <c r="M71" i="4"/>
  <c r="L71" i="4"/>
  <c r="K71" i="4"/>
  <c r="J71" i="4"/>
  <c r="I71" i="4"/>
  <c r="H71" i="4"/>
  <c r="DP70" i="4"/>
  <c r="DO70" i="4"/>
  <c r="DN70" i="4"/>
  <c r="DM70" i="4"/>
  <c r="DL70" i="4"/>
  <c r="DK70" i="4"/>
  <c r="DJ70" i="4"/>
  <c r="DI70" i="4"/>
  <c r="DH70" i="4"/>
  <c r="DG70" i="4"/>
  <c r="DF70" i="4"/>
  <c r="DE70" i="4"/>
  <c r="DD70" i="4"/>
  <c r="DC70" i="4"/>
  <c r="DB70" i="4"/>
  <c r="DA70" i="4"/>
  <c r="CZ70" i="4"/>
  <c r="CY70" i="4"/>
  <c r="CX70" i="4"/>
  <c r="CW70" i="4"/>
  <c r="CV70" i="4"/>
  <c r="BX70" i="4"/>
  <c r="BV70" i="4"/>
  <c r="BU70" i="4"/>
  <c r="BT70" i="4"/>
  <c r="BS70" i="4"/>
  <c r="BR70" i="4"/>
  <c r="BQ70" i="4"/>
  <c r="BP70" i="4"/>
  <c r="BO70" i="4"/>
  <c r="BN70" i="4"/>
  <c r="BM70" i="4"/>
  <c r="BL70" i="4"/>
  <c r="BK70" i="4"/>
  <c r="BJ70" i="4"/>
  <c r="BI70" i="4"/>
  <c r="BH70" i="4"/>
  <c r="BG70" i="4"/>
  <c r="BF70" i="4"/>
  <c r="BE70" i="4"/>
  <c r="BD70" i="4"/>
  <c r="BC70" i="4"/>
  <c r="BB70" i="4"/>
  <c r="AD70" i="4"/>
  <c r="G70" i="4"/>
  <c r="DS70" i="4" s="1"/>
  <c r="DP69" i="4"/>
  <c r="DO69" i="4"/>
  <c r="DN69" i="4"/>
  <c r="DM69" i="4"/>
  <c r="DL69" i="4"/>
  <c r="DK69" i="4"/>
  <c r="DJ69" i="4"/>
  <c r="DI69" i="4"/>
  <c r="DH69" i="4"/>
  <c r="DG69" i="4"/>
  <c r="DF69" i="4"/>
  <c r="DE69" i="4"/>
  <c r="DD69" i="4"/>
  <c r="DC69" i="4"/>
  <c r="DB69" i="4"/>
  <c r="DA69" i="4"/>
  <c r="CZ69" i="4"/>
  <c r="CY69" i="4"/>
  <c r="CX69" i="4"/>
  <c r="CV69" i="4"/>
  <c r="BZ69" i="4"/>
  <c r="CW69" i="4" s="1"/>
  <c r="BV69" i="4"/>
  <c r="BU69" i="4"/>
  <c r="BT69" i="4"/>
  <c r="BS69" i="4"/>
  <c r="BR69" i="4"/>
  <c r="BQ69" i="4"/>
  <c r="BP69" i="4"/>
  <c r="BO69" i="4"/>
  <c r="BN69" i="4"/>
  <c r="BM69" i="4"/>
  <c r="BL69" i="4"/>
  <c r="BK69" i="4"/>
  <c r="BJ69" i="4"/>
  <c r="BI69" i="4"/>
  <c r="BH69" i="4"/>
  <c r="BG69" i="4"/>
  <c r="BF69" i="4"/>
  <c r="BE69" i="4"/>
  <c r="BD69" i="4"/>
  <c r="BB69" i="4"/>
  <c r="AF69" i="4"/>
  <c r="BC69" i="4" s="1"/>
  <c r="G69" i="4"/>
  <c r="DS69" i="4" s="1"/>
  <c r="DO68" i="4"/>
  <c r="DN68" i="4"/>
  <c r="DM68" i="4"/>
  <c r="DL68" i="4"/>
  <c r="DK68" i="4"/>
  <c r="DJ68" i="4"/>
  <c r="DI68" i="4"/>
  <c r="DH68" i="4"/>
  <c r="DG68" i="4"/>
  <c r="DF68" i="4"/>
  <c r="DE68" i="4"/>
  <c r="DD68" i="4"/>
  <c r="DC68" i="4"/>
  <c r="DB68" i="4"/>
  <c r="DA68" i="4"/>
  <c r="CZ68" i="4"/>
  <c r="CY68" i="4"/>
  <c r="CX68" i="4"/>
  <c r="CW68" i="4"/>
  <c r="CV68" i="4"/>
  <c r="CS68" i="4"/>
  <c r="BU68" i="4"/>
  <c r="BT68" i="4"/>
  <c r="BS68" i="4"/>
  <c r="BR68" i="4"/>
  <c r="BQ68" i="4"/>
  <c r="BP68" i="4"/>
  <c r="BO68" i="4"/>
  <c r="BN68" i="4"/>
  <c r="BM68" i="4"/>
  <c r="BL68" i="4"/>
  <c r="BK68" i="4"/>
  <c r="BJ68" i="4"/>
  <c r="BI68" i="4"/>
  <c r="BH68" i="4"/>
  <c r="BG68" i="4"/>
  <c r="BF68" i="4"/>
  <c r="BE68" i="4"/>
  <c r="BD68" i="4"/>
  <c r="BC68" i="4"/>
  <c r="BB68" i="4"/>
  <c r="AY68" i="4"/>
  <c r="AD68" i="4" s="1"/>
  <c r="G68" i="4"/>
  <c r="DS68" i="4" s="1"/>
  <c r="DP67" i="4"/>
  <c r="DO67" i="4"/>
  <c r="DN67" i="4"/>
  <c r="DM67" i="4"/>
  <c r="DL67" i="4"/>
  <c r="DK67" i="4"/>
  <c r="DJ67" i="4"/>
  <c r="DI67" i="4"/>
  <c r="DH67" i="4"/>
  <c r="DG67" i="4"/>
  <c r="DF67" i="4"/>
  <c r="DE67" i="4"/>
  <c r="DD67" i="4"/>
  <c r="DC67" i="4"/>
  <c r="DB67" i="4"/>
  <c r="DA67" i="4"/>
  <c r="CZ67" i="4"/>
  <c r="CY67" i="4"/>
  <c r="CX67" i="4"/>
  <c r="CW67" i="4"/>
  <c r="CV67" i="4"/>
  <c r="CT67" i="4"/>
  <c r="BV67" i="4"/>
  <c r="BU67" i="4"/>
  <c r="BT67" i="4"/>
  <c r="BS67" i="4"/>
  <c r="BR67" i="4"/>
  <c r="BQ67" i="4"/>
  <c r="BP67" i="4"/>
  <c r="BO67" i="4"/>
  <c r="BN67" i="4"/>
  <c r="BM67" i="4"/>
  <c r="BL67" i="4"/>
  <c r="BK67" i="4"/>
  <c r="BJ67" i="4"/>
  <c r="BI67" i="4"/>
  <c r="BH67" i="4"/>
  <c r="BG67" i="4"/>
  <c r="BF67" i="4"/>
  <c r="BE67" i="4"/>
  <c r="BC67" i="4"/>
  <c r="BB67" i="4"/>
  <c r="AG67" i="4"/>
  <c r="AD67" i="4" s="1"/>
  <c r="G67" i="4"/>
  <c r="DS67" i="4" s="1"/>
  <c r="DP66" i="4"/>
  <c r="DO66" i="4"/>
  <c r="DN66" i="4"/>
  <c r="DM66" i="4"/>
  <c r="DL66" i="4"/>
  <c r="DK66" i="4"/>
  <c r="DJ66" i="4"/>
  <c r="DI66" i="4"/>
  <c r="DH66" i="4"/>
  <c r="DG66" i="4"/>
  <c r="DF66" i="4"/>
  <c r="DE66" i="4"/>
  <c r="DD66" i="4"/>
  <c r="DC66" i="4"/>
  <c r="DB66" i="4"/>
  <c r="DA66" i="4"/>
  <c r="CZ66" i="4"/>
  <c r="CY66" i="4"/>
  <c r="CX66" i="4"/>
  <c r="CW66" i="4"/>
  <c r="CV66" i="4"/>
  <c r="BX66" i="4"/>
  <c r="DT66" i="4" s="1"/>
  <c r="BV66" i="4"/>
  <c r="BU66" i="4"/>
  <c r="BT66" i="4"/>
  <c r="BS66" i="4"/>
  <c r="BR66" i="4"/>
  <c r="BQ66" i="4"/>
  <c r="BP66" i="4"/>
  <c r="BO66" i="4"/>
  <c r="BN66" i="4"/>
  <c r="BM66" i="4"/>
  <c r="BL66" i="4"/>
  <c r="BK66" i="4"/>
  <c r="BJ66" i="4"/>
  <c r="BI66" i="4"/>
  <c r="BH66" i="4"/>
  <c r="BG66" i="4"/>
  <c r="BF66" i="4"/>
  <c r="BE66" i="4"/>
  <c r="BD66" i="4"/>
  <c r="BC66" i="4"/>
  <c r="BB66" i="4"/>
  <c r="AD66" i="4"/>
  <c r="G66" i="4"/>
  <c r="DS66" i="4" s="1"/>
  <c r="DP65" i="4"/>
  <c r="DO65" i="4"/>
  <c r="DN65" i="4"/>
  <c r="DM65" i="4"/>
  <c r="DL65" i="4"/>
  <c r="DK65" i="4"/>
  <c r="DJ65" i="4"/>
  <c r="DI65" i="4"/>
  <c r="DH65" i="4"/>
  <c r="DG65" i="4"/>
  <c r="DF65" i="4"/>
  <c r="DE65" i="4"/>
  <c r="DD65" i="4"/>
  <c r="DC65" i="4"/>
  <c r="DB65" i="4"/>
  <c r="DA65" i="4"/>
  <c r="CZ65" i="4"/>
  <c r="CY65" i="4"/>
  <c r="CX65" i="4"/>
  <c r="CW65" i="4"/>
  <c r="CV65" i="4"/>
  <c r="BX65" i="4"/>
  <c r="BV65" i="4"/>
  <c r="BU65" i="4"/>
  <c r="BT65" i="4"/>
  <c r="BS65" i="4"/>
  <c r="BR65" i="4"/>
  <c r="BQ65" i="4"/>
  <c r="BP65" i="4"/>
  <c r="BO65" i="4"/>
  <c r="BN65" i="4"/>
  <c r="BM65" i="4"/>
  <c r="BL65" i="4"/>
  <c r="BK65" i="4"/>
  <c r="BJ65" i="4"/>
  <c r="BI65" i="4"/>
  <c r="BH65" i="4"/>
  <c r="BG65" i="4"/>
  <c r="BF65" i="4"/>
  <c r="BE65" i="4"/>
  <c r="BD65" i="4"/>
  <c r="BC65" i="4"/>
  <c r="BB65" i="4"/>
  <c r="AD65" i="4"/>
  <c r="G65" i="4"/>
  <c r="DS65" i="4" s="1"/>
  <c r="DP64" i="4"/>
  <c r="DO64" i="4"/>
  <c r="DN64" i="4"/>
  <c r="DM64" i="4"/>
  <c r="DL64" i="4"/>
  <c r="DK64" i="4"/>
  <c r="DJ64" i="4"/>
  <c r="DI64" i="4"/>
  <c r="DH64" i="4"/>
  <c r="DG64" i="4"/>
  <c r="DF64" i="4"/>
  <c r="DE64" i="4"/>
  <c r="DD64" i="4"/>
  <c r="DC64" i="4"/>
  <c r="DB64" i="4"/>
  <c r="DA64" i="4"/>
  <c r="CZ64" i="4"/>
  <c r="CY64" i="4"/>
  <c r="CX64" i="4"/>
  <c r="CW64" i="4"/>
  <c r="CV64" i="4"/>
  <c r="BX64" i="4"/>
  <c r="DT64" i="4" s="1"/>
  <c r="BV64" i="4"/>
  <c r="BU64" i="4"/>
  <c r="BT64" i="4"/>
  <c r="BS64" i="4"/>
  <c r="BR64" i="4"/>
  <c r="BQ64" i="4"/>
  <c r="BP64" i="4"/>
  <c r="BO64" i="4"/>
  <c r="BN64" i="4"/>
  <c r="BM64" i="4"/>
  <c r="BL64" i="4"/>
  <c r="BK64" i="4"/>
  <c r="BJ64" i="4"/>
  <c r="BI64" i="4"/>
  <c r="BH64" i="4"/>
  <c r="BG64" i="4"/>
  <c r="BF64" i="4"/>
  <c r="BE64" i="4"/>
  <c r="BD64" i="4"/>
  <c r="BC64" i="4"/>
  <c r="BB64" i="4"/>
  <c r="AD64" i="4"/>
  <c r="G64" i="4"/>
  <c r="DS64" i="4" s="1"/>
  <c r="DP63" i="4"/>
  <c r="DO63" i="4"/>
  <c r="DN63" i="4"/>
  <c r="DM63" i="4"/>
  <c r="DL63" i="4"/>
  <c r="DK63" i="4"/>
  <c r="DJ63" i="4"/>
  <c r="DI63" i="4"/>
  <c r="DH63" i="4"/>
  <c r="DG63" i="4"/>
  <c r="DF63" i="4"/>
  <c r="DE63" i="4"/>
  <c r="DD63" i="4"/>
  <c r="DC63" i="4"/>
  <c r="DB63" i="4"/>
  <c r="DA63" i="4"/>
  <c r="CZ63" i="4"/>
  <c r="CY63" i="4"/>
  <c r="CX63" i="4"/>
  <c r="CW63" i="4"/>
  <c r="CV63" i="4"/>
  <c r="BX63" i="4"/>
  <c r="DT63" i="4" s="1"/>
  <c r="BV63" i="4"/>
  <c r="BU63" i="4"/>
  <c r="BT63" i="4"/>
  <c r="BS63" i="4"/>
  <c r="BR63" i="4"/>
  <c r="BQ63" i="4"/>
  <c r="BP63" i="4"/>
  <c r="BO63" i="4"/>
  <c r="BN63" i="4"/>
  <c r="BM63" i="4"/>
  <c r="BL63" i="4"/>
  <c r="BK63" i="4"/>
  <c r="BJ63" i="4"/>
  <c r="BI63" i="4"/>
  <c r="BH63" i="4"/>
  <c r="BG63" i="4"/>
  <c r="BF63" i="4"/>
  <c r="BE63" i="4"/>
  <c r="BD63" i="4"/>
  <c r="BC63" i="4"/>
  <c r="BB63" i="4"/>
  <c r="AD63" i="4"/>
  <c r="G63" i="4"/>
  <c r="DP62" i="4"/>
  <c r="DO62" i="4"/>
  <c r="DN62" i="4"/>
  <c r="DM62" i="4"/>
  <c r="DL62" i="4"/>
  <c r="DK62" i="4"/>
  <c r="DJ62" i="4"/>
  <c r="DI62" i="4"/>
  <c r="DH62" i="4"/>
  <c r="DG62" i="4"/>
  <c r="DF62" i="4"/>
  <c r="DE62" i="4"/>
  <c r="DD62" i="4"/>
  <c r="DC62" i="4"/>
  <c r="DB62" i="4"/>
  <c r="DA62" i="4"/>
  <c r="CZ62" i="4"/>
  <c r="CY62" i="4"/>
  <c r="CX62" i="4"/>
  <c r="CV62" i="4"/>
  <c r="BZ62" i="4"/>
  <c r="CW62" i="4" s="1"/>
  <c r="BV62" i="4"/>
  <c r="BU62" i="4"/>
  <c r="BT62" i="4"/>
  <c r="BS62" i="4"/>
  <c r="BR62" i="4"/>
  <c r="BQ62" i="4"/>
  <c r="BP62" i="4"/>
  <c r="BO62" i="4"/>
  <c r="BN62" i="4"/>
  <c r="BM62" i="4"/>
  <c r="BL62" i="4"/>
  <c r="BK62" i="4"/>
  <c r="BJ62" i="4"/>
  <c r="BI62" i="4"/>
  <c r="BH62" i="4"/>
  <c r="BG62" i="4"/>
  <c r="BF62" i="4"/>
  <c r="BE62" i="4"/>
  <c r="BD62" i="4"/>
  <c r="BB62" i="4"/>
  <c r="AF62" i="4"/>
  <c r="BC62" i="4" s="1"/>
  <c r="G62" i="4"/>
  <c r="DS62" i="4" s="1"/>
  <c r="DP61" i="4"/>
  <c r="DO61" i="4"/>
  <c r="DN61" i="4"/>
  <c r="DM61" i="4"/>
  <c r="DL61" i="4"/>
  <c r="DK61" i="4"/>
  <c r="DJ61" i="4"/>
  <c r="DI61" i="4"/>
  <c r="DH61" i="4"/>
  <c r="DG61" i="4"/>
  <c r="DF61" i="4"/>
  <c r="DE61" i="4"/>
  <c r="DD61" i="4"/>
  <c r="DC61" i="4"/>
  <c r="DB61" i="4"/>
  <c r="DA61" i="4"/>
  <c r="CZ61" i="4"/>
  <c r="CY61" i="4"/>
  <c r="CX61" i="4"/>
  <c r="CW61" i="4"/>
  <c r="CV61" i="4"/>
  <c r="BX61" i="4"/>
  <c r="DT61" i="4" s="1"/>
  <c r="BV61" i="4"/>
  <c r="BU61" i="4"/>
  <c r="BT61" i="4"/>
  <c r="BS61" i="4"/>
  <c r="BR61" i="4"/>
  <c r="BQ61" i="4"/>
  <c r="BP61" i="4"/>
  <c r="BO61" i="4"/>
  <c r="BN61" i="4"/>
  <c r="BM61" i="4"/>
  <c r="BL61" i="4"/>
  <c r="BK61" i="4"/>
  <c r="BJ61" i="4"/>
  <c r="BI61" i="4"/>
  <c r="BH61" i="4"/>
  <c r="BG61" i="4"/>
  <c r="BF61" i="4"/>
  <c r="BE61" i="4"/>
  <c r="BD61" i="4"/>
  <c r="BC61" i="4"/>
  <c r="BB61" i="4"/>
  <c r="AD61" i="4"/>
  <c r="G61" i="4"/>
  <c r="DS61" i="4" s="1"/>
  <c r="DP60" i="4"/>
  <c r="DO60" i="4"/>
  <c r="DN60" i="4"/>
  <c r="DM60" i="4"/>
  <c r="DL60" i="4"/>
  <c r="DK60" i="4"/>
  <c r="DJ60" i="4"/>
  <c r="DI60" i="4"/>
  <c r="DH60" i="4"/>
  <c r="DG60" i="4"/>
  <c r="DF60" i="4"/>
  <c r="DE60" i="4"/>
  <c r="DD60" i="4"/>
  <c r="DC60" i="4"/>
  <c r="DB60" i="4"/>
  <c r="DA60" i="4"/>
  <c r="CZ60" i="4"/>
  <c r="CY60" i="4"/>
  <c r="CX60" i="4"/>
  <c r="CW60" i="4"/>
  <c r="CV60" i="4"/>
  <c r="BX60" i="4"/>
  <c r="DT60" i="4" s="1"/>
  <c r="BV60" i="4"/>
  <c r="BU60" i="4"/>
  <c r="BT60" i="4"/>
  <c r="BS60" i="4"/>
  <c r="BR60" i="4"/>
  <c r="BQ60" i="4"/>
  <c r="BP60" i="4"/>
  <c r="BO60" i="4"/>
  <c r="BN60" i="4"/>
  <c r="BM60" i="4"/>
  <c r="BL60" i="4"/>
  <c r="BK60" i="4"/>
  <c r="BJ60" i="4"/>
  <c r="BI60" i="4"/>
  <c r="BH60" i="4"/>
  <c r="BG60" i="4"/>
  <c r="BF60" i="4"/>
  <c r="BE60" i="4"/>
  <c r="BD60" i="4"/>
  <c r="BC60" i="4"/>
  <c r="BB60" i="4"/>
  <c r="AD60" i="4"/>
  <c r="G60" i="4"/>
  <c r="DS60" i="4" s="1"/>
  <c r="DP59" i="4"/>
  <c r="DO59" i="4"/>
  <c r="DN59" i="4"/>
  <c r="DM59" i="4"/>
  <c r="DL59" i="4"/>
  <c r="DK59" i="4"/>
  <c r="DJ59" i="4"/>
  <c r="DI59" i="4"/>
  <c r="DH59" i="4"/>
  <c r="DG59" i="4"/>
  <c r="DF59" i="4"/>
  <c r="DE59" i="4"/>
  <c r="DD59" i="4"/>
  <c r="DC59" i="4"/>
  <c r="DB59" i="4"/>
  <c r="DA59" i="4"/>
  <c r="CZ59" i="4"/>
  <c r="CY59" i="4"/>
  <c r="CX59" i="4"/>
  <c r="CW59" i="4"/>
  <c r="CV59" i="4"/>
  <c r="BX59" i="4"/>
  <c r="DT59" i="4" s="1"/>
  <c r="BV59" i="4"/>
  <c r="BU59" i="4"/>
  <c r="BT59" i="4"/>
  <c r="BS59" i="4"/>
  <c r="BR59" i="4"/>
  <c r="BQ59" i="4"/>
  <c r="BP59" i="4"/>
  <c r="BO59" i="4"/>
  <c r="BN59" i="4"/>
  <c r="BM59" i="4"/>
  <c r="BL59" i="4"/>
  <c r="BK59" i="4"/>
  <c r="BJ59" i="4"/>
  <c r="BI59" i="4"/>
  <c r="BH59" i="4"/>
  <c r="BG59" i="4"/>
  <c r="BF59" i="4"/>
  <c r="BE59" i="4"/>
  <c r="BD59" i="4"/>
  <c r="BC59" i="4"/>
  <c r="BB59" i="4"/>
  <c r="AD59" i="4"/>
  <c r="G59" i="4"/>
  <c r="DP58" i="4"/>
  <c r="DO58" i="4"/>
  <c r="DN58" i="4"/>
  <c r="DL58" i="4"/>
  <c r="DK58" i="4"/>
  <c r="DJ58" i="4"/>
  <c r="DI58" i="4"/>
  <c r="DH58" i="4"/>
  <c r="DG58" i="4"/>
  <c r="DF58" i="4"/>
  <c r="DE58" i="4"/>
  <c r="DD58" i="4"/>
  <c r="DC58" i="4"/>
  <c r="DB58" i="4"/>
  <c r="DA58" i="4"/>
  <c r="CZ58" i="4"/>
  <c r="CY58" i="4"/>
  <c r="CX58" i="4"/>
  <c r="CW58" i="4"/>
  <c r="CV58" i="4"/>
  <c r="CP58" i="4"/>
  <c r="CP131" i="4" s="1"/>
  <c r="BV58" i="4"/>
  <c r="BU58" i="4"/>
  <c r="BT58" i="4"/>
  <c r="BR58" i="4"/>
  <c r="BQ58" i="4"/>
  <c r="BP58" i="4"/>
  <c r="BO58" i="4"/>
  <c r="BN58" i="4"/>
  <c r="BM58" i="4"/>
  <c r="BL58" i="4"/>
  <c r="BK58" i="4"/>
  <c r="BJ58" i="4"/>
  <c r="BI58" i="4"/>
  <c r="BH58" i="4"/>
  <c r="BG58" i="4"/>
  <c r="BF58" i="4"/>
  <c r="BE58" i="4"/>
  <c r="BD58" i="4"/>
  <c r="BC58" i="4"/>
  <c r="BB58" i="4"/>
  <c r="AV58" i="4"/>
  <c r="AD58" i="4" s="1"/>
  <c r="G58" i="4"/>
  <c r="DS58" i="4" s="1"/>
  <c r="DP57" i="4"/>
  <c r="DO57" i="4"/>
  <c r="DN57" i="4"/>
  <c r="DM57" i="4"/>
  <c r="DL57" i="4"/>
  <c r="DK57" i="4"/>
  <c r="DI57" i="4"/>
  <c r="DH57" i="4"/>
  <c r="DG57" i="4"/>
  <c r="DF57" i="4"/>
  <c r="DE57" i="4"/>
  <c r="DD57" i="4"/>
  <c r="DC57" i="4"/>
  <c r="DB57" i="4"/>
  <c r="DA57" i="4"/>
  <c r="CZ57" i="4"/>
  <c r="CY57" i="4"/>
  <c r="CX57" i="4"/>
  <c r="CW57" i="4"/>
  <c r="CV57" i="4"/>
  <c r="CM57" i="4"/>
  <c r="CM131" i="4" s="1"/>
  <c r="BV57" i="4"/>
  <c r="BU57" i="4"/>
  <c r="BT57" i="4"/>
  <c r="BS57" i="4"/>
  <c r="BR57" i="4"/>
  <c r="BQ57" i="4"/>
  <c r="BO57" i="4"/>
  <c r="BN57" i="4"/>
  <c r="BM57" i="4"/>
  <c r="BL57" i="4"/>
  <c r="BK57" i="4"/>
  <c r="BJ57" i="4"/>
  <c r="BI57" i="4"/>
  <c r="BH57" i="4"/>
  <c r="BG57" i="4"/>
  <c r="BF57" i="4"/>
  <c r="BE57" i="4"/>
  <c r="BD57" i="4"/>
  <c r="BC57" i="4"/>
  <c r="BB57" i="4"/>
  <c r="AS57" i="4"/>
  <c r="AS71" i="4" s="1"/>
  <c r="G57" i="4"/>
  <c r="DS57" i="4" s="1"/>
  <c r="DP56" i="4"/>
  <c r="DO56" i="4"/>
  <c r="DN56" i="4"/>
  <c r="DM56" i="4"/>
  <c r="DL56" i="4"/>
  <c r="DK56" i="4"/>
  <c r="DJ56" i="4"/>
  <c r="DI56" i="4"/>
  <c r="DH56" i="4"/>
  <c r="DG56" i="4"/>
  <c r="DE56" i="4"/>
  <c r="DD56" i="4"/>
  <c r="DC56" i="4"/>
  <c r="DB56" i="4"/>
  <c r="DA56" i="4"/>
  <c r="CZ56" i="4"/>
  <c r="CY56" i="4"/>
  <c r="CX56" i="4"/>
  <c r="CW56" i="4"/>
  <c r="CV56" i="4"/>
  <c r="CI56" i="4"/>
  <c r="DF56" i="4" s="1"/>
  <c r="BV56" i="4"/>
  <c r="BU56" i="4"/>
  <c r="BT56" i="4"/>
  <c r="BS56" i="4"/>
  <c r="BR56" i="4"/>
  <c r="BQ56" i="4"/>
  <c r="BP56" i="4"/>
  <c r="BO56" i="4"/>
  <c r="BN56" i="4"/>
  <c r="BM56" i="4"/>
  <c r="BK56" i="4"/>
  <c r="BJ56" i="4"/>
  <c r="BI56" i="4"/>
  <c r="BH56" i="4"/>
  <c r="BG56" i="4"/>
  <c r="BF56" i="4"/>
  <c r="BE56" i="4"/>
  <c r="BD56" i="4"/>
  <c r="BC56" i="4"/>
  <c r="BB56" i="4"/>
  <c r="AO56" i="4"/>
  <c r="BL56" i="4" s="1"/>
  <c r="G56" i="4"/>
  <c r="DS56" i="4" s="1"/>
  <c r="DP55" i="4"/>
  <c r="DO55" i="4"/>
  <c r="DN55" i="4"/>
  <c r="DM55" i="4"/>
  <c r="DL55" i="4"/>
  <c r="DK55" i="4"/>
  <c r="DJ55" i="4"/>
  <c r="DI55" i="4"/>
  <c r="DH55" i="4"/>
  <c r="DG55" i="4"/>
  <c r="DF55" i="4"/>
  <c r="DE55" i="4"/>
  <c r="DD55" i="4"/>
  <c r="DC55" i="4"/>
  <c r="DB55" i="4"/>
  <c r="DA55" i="4"/>
  <c r="CZ55" i="4"/>
  <c r="CY55" i="4"/>
  <c r="CX55" i="4"/>
  <c r="CW55" i="4"/>
  <c r="CV55" i="4"/>
  <c r="BV55" i="4"/>
  <c r="BU55" i="4"/>
  <c r="BT55" i="4"/>
  <c r="BS55" i="4"/>
  <c r="BR55" i="4"/>
  <c r="BQ55" i="4"/>
  <c r="BP55" i="4"/>
  <c r="BO55" i="4"/>
  <c r="BN55" i="4"/>
  <c r="BM55" i="4"/>
  <c r="BL55" i="4"/>
  <c r="BK55" i="4"/>
  <c r="BJ55" i="4"/>
  <c r="BI55" i="4"/>
  <c r="BH55" i="4"/>
  <c r="BG55" i="4"/>
  <c r="BF55" i="4"/>
  <c r="BE55" i="4"/>
  <c r="BD55" i="4"/>
  <c r="BC55" i="4"/>
  <c r="BB55" i="4"/>
  <c r="AD55" i="4"/>
  <c r="G55" i="4"/>
  <c r="DP54" i="4"/>
  <c r="DO54" i="4"/>
  <c r="DN54" i="4"/>
  <c r="DM54" i="4"/>
  <c r="DL54" i="4"/>
  <c r="DK54" i="4"/>
  <c r="DJ54" i="4"/>
  <c r="DI54" i="4"/>
  <c r="DH54" i="4"/>
  <c r="DG54" i="4"/>
  <c r="DF54" i="4"/>
  <c r="DE54" i="4"/>
  <c r="DD54" i="4"/>
  <c r="DC54" i="4"/>
  <c r="DB54" i="4"/>
  <c r="DA54" i="4"/>
  <c r="CZ54" i="4"/>
  <c r="CY54" i="4"/>
  <c r="CX54" i="4"/>
  <c r="CW54" i="4"/>
  <c r="CV54" i="4"/>
  <c r="BX54" i="4"/>
  <c r="DT54" i="4" s="1"/>
  <c r="BV54" i="4"/>
  <c r="BU54" i="4"/>
  <c r="BT54" i="4"/>
  <c r="BS54" i="4"/>
  <c r="BR54" i="4"/>
  <c r="BQ54" i="4"/>
  <c r="BP54" i="4"/>
  <c r="BO54" i="4"/>
  <c r="BN54" i="4"/>
  <c r="BM54" i="4"/>
  <c r="BL54" i="4"/>
  <c r="BK54" i="4"/>
  <c r="BJ54" i="4"/>
  <c r="BI54" i="4"/>
  <c r="BH54" i="4"/>
  <c r="BG54" i="4"/>
  <c r="BF54" i="4"/>
  <c r="BE54" i="4"/>
  <c r="BD54" i="4"/>
  <c r="BC54" i="4"/>
  <c r="BB54" i="4"/>
  <c r="AD54" i="4"/>
  <c r="G54" i="4"/>
  <c r="DS54" i="4" s="1"/>
  <c r="DP53" i="4"/>
  <c r="DO53" i="4"/>
  <c r="DN53" i="4"/>
  <c r="DM53" i="4"/>
  <c r="DL53" i="4"/>
  <c r="DK53" i="4"/>
  <c r="DJ53" i="4"/>
  <c r="DI53" i="4"/>
  <c r="DH53" i="4"/>
  <c r="DG53" i="4"/>
  <c r="DF53" i="4"/>
  <c r="DE53" i="4"/>
  <c r="DD53" i="4"/>
  <c r="DC53" i="4"/>
  <c r="DA53" i="4"/>
  <c r="CZ53" i="4"/>
  <c r="CY53" i="4"/>
  <c r="CX53" i="4"/>
  <c r="CW53" i="4"/>
  <c r="CV53" i="4"/>
  <c r="CE53" i="4"/>
  <c r="DB53" i="4" s="1"/>
  <c r="BV53" i="4"/>
  <c r="BU53" i="4"/>
  <c r="BT53" i="4"/>
  <c r="BS53" i="4"/>
  <c r="BR53" i="4"/>
  <c r="BQ53" i="4"/>
  <c r="BP53" i="4"/>
  <c r="BO53" i="4"/>
  <c r="BN53" i="4"/>
  <c r="BM53" i="4"/>
  <c r="BL53" i="4"/>
  <c r="BK53" i="4"/>
  <c r="BJ53" i="4"/>
  <c r="BI53" i="4"/>
  <c r="BG53" i="4"/>
  <c r="BF53" i="4"/>
  <c r="BE53" i="4"/>
  <c r="BD53" i="4"/>
  <c r="BC53" i="4"/>
  <c r="BB53" i="4"/>
  <c r="AK53" i="4"/>
  <c r="BH53" i="4" s="1"/>
  <c r="G53" i="4"/>
  <c r="DS53" i="4" s="1"/>
  <c r="DP52" i="4"/>
  <c r="DO52" i="4"/>
  <c r="DN52" i="4"/>
  <c r="DM52" i="4"/>
  <c r="DL52" i="4"/>
  <c r="DK52" i="4"/>
  <c r="DJ52" i="4"/>
  <c r="DI52" i="4"/>
  <c r="DG52" i="4"/>
  <c r="DF52" i="4"/>
  <c r="DE52" i="4"/>
  <c r="DD52" i="4"/>
  <c r="DC52" i="4"/>
  <c r="DB52" i="4"/>
  <c r="DA52" i="4"/>
  <c r="CZ52" i="4"/>
  <c r="CY52" i="4"/>
  <c r="CX52" i="4"/>
  <c r="CW52" i="4"/>
  <c r="CV52" i="4"/>
  <c r="BX52" i="4"/>
  <c r="DT52" i="4" s="1"/>
  <c r="BV52" i="4"/>
  <c r="BU52" i="4"/>
  <c r="BT52" i="4"/>
  <c r="BS52" i="4"/>
  <c r="BR52" i="4"/>
  <c r="BQ52" i="4"/>
  <c r="BP52" i="4"/>
  <c r="BO52" i="4"/>
  <c r="BM52" i="4"/>
  <c r="BL52" i="4"/>
  <c r="BK52" i="4"/>
  <c r="BJ52" i="4"/>
  <c r="BI52" i="4"/>
  <c r="BH52" i="4"/>
  <c r="BG52" i="4"/>
  <c r="BF52" i="4"/>
  <c r="BE52" i="4"/>
  <c r="BD52" i="4"/>
  <c r="BC52" i="4"/>
  <c r="BB52" i="4"/>
  <c r="AD52" i="4"/>
  <c r="T52" i="4"/>
  <c r="DP51" i="4"/>
  <c r="DO51" i="4"/>
  <c r="DN51" i="4"/>
  <c r="DM51" i="4"/>
  <c r="DL51" i="4"/>
  <c r="DJ51" i="4"/>
  <c r="DI51" i="4"/>
  <c r="DH51" i="4"/>
  <c r="DG51" i="4"/>
  <c r="DF51" i="4"/>
  <c r="DE51" i="4"/>
  <c r="DD51" i="4"/>
  <c r="DC51" i="4"/>
  <c r="DB51" i="4"/>
  <c r="DA51" i="4"/>
  <c r="CZ51" i="4"/>
  <c r="CY51" i="4"/>
  <c r="CX51" i="4"/>
  <c r="CW51" i="4"/>
  <c r="CV51" i="4"/>
  <c r="CN51" i="4"/>
  <c r="DK51" i="4" s="1"/>
  <c r="BV51" i="4"/>
  <c r="BU51" i="4"/>
  <c r="BT51" i="4"/>
  <c r="BS51" i="4"/>
  <c r="BR51" i="4"/>
  <c r="BP51" i="4"/>
  <c r="BO51" i="4"/>
  <c r="BN51" i="4"/>
  <c r="BM51" i="4"/>
  <c r="BL51" i="4"/>
  <c r="BK51" i="4"/>
  <c r="BJ51" i="4"/>
  <c r="BI51" i="4"/>
  <c r="BH51" i="4"/>
  <c r="BG51" i="4"/>
  <c r="BF51" i="4"/>
  <c r="BE51" i="4"/>
  <c r="BD51" i="4"/>
  <c r="BC51" i="4"/>
  <c r="BB51" i="4"/>
  <c r="AT51" i="4"/>
  <c r="G51" i="4"/>
  <c r="DS51" i="4" s="1"/>
  <c r="DO50" i="4"/>
  <c r="DN50" i="4"/>
  <c r="DM50" i="4"/>
  <c r="DL50" i="4"/>
  <c r="DK50" i="4"/>
  <c r="DJ50" i="4"/>
  <c r="DI50" i="4"/>
  <c r="DH50" i="4"/>
  <c r="DG50" i="4"/>
  <c r="DF50" i="4"/>
  <c r="DE50" i="4"/>
  <c r="DD50" i="4"/>
  <c r="DC50" i="4"/>
  <c r="DB50" i="4"/>
  <c r="DA50" i="4"/>
  <c r="CZ50" i="4"/>
  <c r="CY50" i="4"/>
  <c r="CX50" i="4"/>
  <c r="CV50" i="4"/>
  <c r="CS50" i="4"/>
  <c r="DP50" i="4" s="1"/>
  <c r="BZ50" i="4"/>
  <c r="CW50" i="4" s="1"/>
  <c r="BU50" i="4"/>
  <c r="BT50" i="4"/>
  <c r="BS50" i="4"/>
  <c r="BR50" i="4"/>
  <c r="BQ50" i="4"/>
  <c r="BP50" i="4"/>
  <c r="BO50" i="4"/>
  <c r="BN50" i="4"/>
  <c r="BM50" i="4"/>
  <c r="BL50" i="4"/>
  <c r="BK50" i="4"/>
  <c r="BJ50" i="4"/>
  <c r="BI50" i="4"/>
  <c r="BH50" i="4"/>
  <c r="BG50" i="4"/>
  <c r="BF50" i="4"/>
  <c r="BE50" i="4"/>
  <c r="BD50" i="4"/>
  <c r="BB50" i="4"/>
  <c r="AY50" i="4"/>
  <c r="BV50" i="4" s="1"/>
  <c r="AF50" i="4"/>
  <c r="G50" i="4"/>
  <c r="DS50" i="4" s="1"/>
  <c r="DP49" i="4"/>
  <c r="DO49" i="4"/>
  <c r="DN49" i="4"/>
  <c r="DM49" i="4"/>
  <c r="DL49" i="4"/>
  <c r="DK49" i="4"/>
  <c r="DJ49" i="4"/>
  <c r="DI49" i="4"/>
  <c r="DH49" i="4"/>
  <c r="DG49" i="4"/>
  <c r="DF49" i="4"/>
  <c r="DE49" i="4"/>
  <c r="DD49" i="4"/>
  <c r="DC49" i="4"/>
  <c r="DB49" i="4"/>
  <c r="DA49" i="4"/>
  <c r="CZ49" i="4"/>
  <c r="CY49" i="4"/>
  <c r="CX49" i="4"/>
  <c r="CW49" i="4"/>
  <c r="CV49" i="4"/>
  <c r="BX49" i="4"/>
  <c r="DT49" i="4" s="1"/>
  <c r="BV49" i="4"/>
  <c r="BU49" i="4"/>
  <c r="BT49" i="4"/>
  <c r="BS49" i="4"/>
  <c r="BR49" i="4"/>
  <c r="BQ49" i="4"/>
  <c r="BP49" i="4"/>
  <c r="BO49" i="4"/>
  <c r="BN49" i="4"/>
  <c r="BM49" i="4"/>
  <c r="BL49" i="4"/>
  <c r="BK49" i="4"/>
  <c r="BJ49" i="4"/>
  <c r="BI49" i="4"/>
  <c r="BH49" i="4"/>
  <c r="BG49" i="4"/>
  <c r="BF49" i="4"/>
  <c r="BE49" i="4"/>
  <c r="BD49" i="4"/>
  <c r="BC49" i="4"/>
  <c r="BB49" i="4"/>
  <c r="AD49" i="4"/>
  <c r="G49" i="4"/>
  <c r="DS49" i="4" s="1"/>
  <c r="DP48" i="4"/>
  <c r="DO48" i="4"/>
  <c r="DN48" i="4"/>
  <c r="DM48" i="4"/>
  <c r="DL48" i="4"/>
  <c r="DK48" i="4"/>
  <c r="DJ48" i="4"/>
  <c r="DI48" i="4"/>
  <c r="DH48" i="4"/>
  <c r="DG48" i="4"/>
  <c r="DF48" i="4"/>
  <c r="DE48" i="4"/>
  <c r="DD48" i="4"/>
  <c r="DC48" i="4"/>
  <c r="DB48" i="4"/>
  <c r="DA48" i="4"/>
  <c r="CZ48" i="4"/>
  <c r="CY48" i="4"/>
  <c r="CX48" i="4"/>
  <c r="CV48" i="4"/>
  <c r="BZ48" i="4"/>
  <c r="CW48" i="4" s="1"/>
  <c r="BV48" i="4"/>
  <c r="BU48" i="4"/>
  <c r="BT48" i="4"/>
  <c r="BS48" i="4"/>
  <c r="BR48" i="4"/>
  <c r="BQ48" i="4"/>
  <c r="BP48" i="4"/>
  <c r="BO48" i="4"/>
  <c r="BN48" i="4"/>
  <c r="BM48" i="4"/>
  <c r="BL48" i="4"/>
  <c r="BK48" i="4"/>
  <c r="BJ48" i="4"/>
  <c r="BI48" i="4"/>
  <c r="BH48" i="4"/>
  <c r="BG48" i="4"/>
  <c r="BF48" i="4"/>
  <c r="BE48" i="4"/>
  <c r="BD48" i="4"/>
  <c r="BB48" i="4"/>
  <c r="AF48" i="4"/>
  <c r="G48" i="4"/>
  <c r="DS48" i="4" s="1"/>
  <c r="DO47" i="4"/>
  <c r="DN47" i="4"/>
  <c r="DM47" i="4"/>
  <c r="DL47" i="4"/>
  <c r="DK47" i="4"/>
  <c r="DJ47" i="4"/>
  <c r="DI47" i="4"/>
  <c r="DH47" i="4"/>
  <c r="DG47" i="4"/>
  <c r="DF47" i="4"/>
  <c r="DE47" i="4"/>
  <c r="DD47" i="4"/>
  <c r="DC47" i="4"/>
  <c r="DB47" i="4"/>
  <c r="DA47" i="4"/>
  <c r="CZ47" i="4"/>
  <c r="CY47" i="4"/>
  <c r="CX47" i="4"/>
  <c r="CW47" i="4"/>
  <c r="CV47" i="4"/>
  <c r="CS47" i="4"/>
  <c r="BU47" i="4"/>
  <c r="BT47" i="4"/>
  <c r="BS47" i="4"/>
  <c r="BR47" i="4"/>
  <c r="BQ47" i="4"/>
  <c r="BP47" i="4"/>
  <c r="BO47" i="4"/>
  <c r="BN47" i="4"/>
  <c r="BM47" i="4"/>
  <c r="BL47" i="4"/>
  <c r="BK47" i="4"/>
  <c r="BJ47" i="4"/>
  <c r="BI47" i="4"/>
  <c r="BH47" i="4"/>
  <c r="BG47" i="4"/>
  <c r="BF47" i="4"/>
  <c r="BE47" i="4"/>
  <c r="BD47" i="4"/>
  <c r="BC47" i="4"/>
  <c r="BB47" i="4"/>
  <c r="AY47" i="4"/>
  <c r="BV47" i="4" s="1"/>
  <c r="G47" i="4"/>
  <c r="DS47" i="4" s="1"/>
  <c r="DP46" i="4"/>
  <c r="DO46" i="4"/>
  <c r="DN46" i="4"/>
  <c r="DM46" i="4"/>
  <c r="DL46" i="4"/>
  <c r="DK46" i="4"/>
  <c r="DJ46" i="4"/>
  <c r="DI46" i="4"/>
  <c r="DH46" i="4"/>
  <c r="DG46" i="4"/>
  <c r="DF46" i="4"/>
  <c r="DE46" i="4"/>
  <c r="DD46" i="4"/>
  <c r="DC46" i="4"/>
  <c r="DB46" i="4"/>
  <c r="DA46" i="4"/>
  <c r="CZ46" i="4"/>
  <c r="CY46" i="4"/>
  <c r="CX46" i="4"/>
  <c r="CV46" i="4"/>
  <c r="BZ46" i="4"/>
  <c r="BX46" i="4" s="1"/>
  <c r="DT46" i="4" s="1"/>
  <c r="BU46" i="4"/>
  <c r="BT46" i="4"/>
  <c r="BS46" i="4"/>
  <c r="BR46" i="4"/>
  <c r="BQ46" i="4"/>
  <c r="BP46" i="4"/>
  <c r="BO46" i="4"/>
  <c r="BN46" i="4"/>
  <c r="BM46" i="4"/>
  <c r="BL46" i="4"/>
  <c r="BK46" i="4"/>
  <c r="BJ46" i="4"/>
  <c r="BI46" i="4"/>
  <c r="BH46" i="4"/>
  <c r="BG46" i="4"/>
  <c r="BF46" i="4"/>
  <c r="BE46" i="4"/>
  <c r="BD46" i="4"/>
  <c r="BB46" i="4"/>
  <c r="AY46" i="4"/>
  <c r="BV46" i="4" s="1"/>
  <c r="AF46" i="4"/>
  <c r="BC46" i="4" s="1"/>
  <c r="G46" i="4"/>
  <c r="DS46" i="4" s="1"/>
  <c r="DP45" i="4"/>
  <c r="DO45" i="4"/>
  <c r="DN45" i="4"/>
  <c r="DM45" i="4"/>
  <c r="DL45" i="4"/>
  <c r="DK45" i="4"/>
  <c r="DJ45" i="4"/>
  <c r="DI45" i="4"/>
  <c r="DH45" i="4"/>
  <c r="DG45" i="4"/>
  <c r="DF45" i="4"/>
  <c r="DE45" i="4"/>
  <c r="DD45" i="4"/>
  <c r="DC45" i="4"/>
  <c r="DA45" i="4"/>
  <c r="CZ45" i="4"/>
  <c r="CY45" i="4"/>
  <c r="CX45" i="4"/>
  <c r="CW45" i="4"/>
  <c r="CV45" i="4"/>
  <c r="CE45" i="4"/>
  <c r="BX45" i="4" s="1"/>
  <c r="DT45" i="4" s="1"/>
  <c r="BV45" i="4"/>
  <c r="BU45" i="4"/>
  <c r="BT45" i="4"/>
  <c r="BS45" i="4"/>
  <c r="BR45" i="4"/>
  <c r="BQ45" i="4"/>
  <c r="BP45" i="4"/>
  <c r="BO45" i="4"/>
  <c r="BN45" i="4"/>
  <c r="BM45" i="4"/>
  <c r="BL45" i="4"/>
  <c r="BK45" i="4"/>
  <c r="BJ45" i="4"/>
  <c r="BI45" i="4"/>
  <c r="BG45" i="4"/>
  <c r="BF45" i="4"/>
  <c r="BE45" i="4"/>
  <c r="BD45" i="4"/>
  <c r="BC45" i="4"/>
  <c r="BB45" i="4"/>
  <c r="AK45" i="4"/>
  <c r="AD45" i="4" s="1"/>
  <c r="G45" i="4"/>
  <c r="DS45" i="4" s="1"/>
  <c r="DP44" i="4"/>
  <c r="DO44" i="4"/>
  <c r="DN44" i="4"/>
  <c r="DM44" i="4"/>
  <c r="DL44" i="4"/>
  <c r="DK44" i="4"/>
  <c r="DJ44" i="4"/>
  <c r="DI44" i="4"/>
  <c r="DH44" i="4"/>
  <c r="DG44" i="4"/>
  <c r="DE44" i="4"/>
  <c r="DD44" i="4"/>
  <c r="DC44" i="4"/>
  <c r="DB44" i="4"/>
  <c r="DA44" i="4"/>
  <c r="CZ44" i="4"/>
  <c r="CY44" i="4"/>
  <c r="CX44" i="4"/>
  <c r="CW44" i="4"/>
  <c r="CV44" i="4"/>
  <c r="CI44" i="4"/>
  <c r="DF44" i="4" s="1"/>
  <c r="BV44" i="4"/>
  <c r="BU44" i="4"/>
  <c r="BT44" i="4"/>
  <c r="BS44" i="4"/>
  <c r="BR44" i="4"/>
  <c r="BQ44" i="4"/>
  <c r="BP44" i="4"/>
  <c r="BO44" i="4"/>
  <c r="BN44" i="4"/>
  <c r="BM44" i="4"/>
  <c r="BK44" i="4"/>
  <c r="BJ44" i="4"/>
  <c r="BI44" i="4"/>
  <c r="BH44" i="4"/>
  <c r="BG44" i="4"/>
  <c r="BF44" i="4"/>
  <c r="BE44" i="4"/>
  <c r="BD44" i="4"/>
  <c r="BC44" i="4"/>
  <c r="BB44" i="4"/>
  <c r="AO44" i="4"/>
  <c r="G44" i="4"/>
  <c r="DS44" i="4" s="1"/>
  <c r="DP43" i="4"/>
  <c r="DO43" i="4"/>
  <c r="DN43" i="4"/>
  <c r="DM43" i="4"/>
  <c r="DL43" i="4"/>
  <c r="DK43" i="4"/>
  <c r="DJ43" i="4"/>
  <c r="DI43" i="4"/>
  <c r="DH43" i="4"/>
  <c r="DG43" i="4"/>
  <c r="DF43" i="4"/>
  <c r="DE43" i="4"/>
  <c r="DD43" i="4"/>
  <c r="DC43" i="4"/>
  <c r="DA43" i="4"/>
  <c r="CZ43" i="4"/>
  <c r="CY43" i="4"/>
  <c r="CX43" i="4"/>
  <c r="CW43" i="4"/>
  <c r="CV43" i="4"/>
  <c r="CE43" i="4"/>
  <c r="BX43" i="4" s="1"/>
  <c r="BV43" i="4"/>
  <c r="BU43" i="4"/>
  <c r="BT43" i="4"/>
  <c r="BS43" i="4"/>
  <c r="BR43" i="4"/>
  <c r="BQ43" i="4"/>
  <c r="BP43" i="4"/>
  <c r="BO43" i="4"/>
  <c r="BN43" i="4"/>
  <c r="BM43" i="4"/>
  <c r="BL43" i="4"/>
  <c r="BK43" i="4"/>
  <c r="BJ43" i="4"/>
  <c r="BI43" i="4"/>
  <c r="BG43" i="4"/>
  <c r="BF43" i="4"/>
  <c r="BE43" i="4"/>
  <c r="BD43" i="4"/>
  <c r="BC43" i="4"/>
  <c r="BB43" i="4"/>
  <c r="AK43" i="4"/>
  <c r="BH43" i="4" s="1"/>
  <c r="G43" i="4"/>
  <c r="DS43" i="4" s="1"/>
  <c r="DP42" i="4"/>
  <c r="DO42" i="4"/>
  <c r="DN42" i="4"/>
  <c r="DM42" i="4"/>
  <c r="DL42" i="4"/>
  <c r="DK42" i="4"/>
  <c r="DJ42" i="4"/>
  <c r="DI42" i="4"/>
  <c r="DH42" i="4"/>
  <c r="DG42" i="4"/>
  <c r="DF42" i="4"/>
  <c r="DE42" i="4"/>
  <c r="DD42" i="4"/>
  <c r="DC42" i="4"/>
  <c r="DA42" i="4"/>
  <c r="CZ42" i="4"/>
  <c r="CY42" i="4"/>
  <c r="CX42" i="4"/>
  <c r="CW42" i="4"/>
  <c r="CV42" i="4"/>
  <c r="CE42" i="4"/>
  <c r="BX42" i="4" s="1"/>
  <c r="DT42" i="4" s="1"/>
  <c r="BV42" i="4"/>
  <c r="BU42" i="4"/>
  <c r="BT42" i="4"/>
  <c r="BS42" i="4"/>
  <c r="BR42" i="4"/>
  <c r="BQ42" i="4"/>
  <c r="BP42" i="4"/>
  <c r="BO42" i="4"/>
  <c r="BN42" i="4"/>
  <c r="BM42" i="4"/>
  <c r="BL42" i="4"/>
  <c r="BK42" i="4"/>
  <c r="BJ42" i="4"/>
  <c r="BI42" i="4"/>
  <c r="BG42" i="4"/>
  <c r="BF42" i="4"/>
  <c r="BE42" i="4"/>
  <c r="BD42" i="4"/>
  <c r="BC42" i="4"/>
  <c r="BB42" i="4"/>
  <c r="AK42" i="4"/>
  <c r="AD42" i="4" s="1"/>
  <c r="G42" i="4"/>
  <c r="DS42" i="4" s="1"/>
  <c r="DP41" i="4"/>
  <c r="DO41" i="4"/>
  <c r="DN41" i="4"/>
  <c r="DM41" i="4"/>
  <c r="DL41" i="4"/>
  <c r="DJ41" i="4"/>
  <c r="DI41" i="4"/>
  <c r="DH41" i="4"/>
  <c r="DG41" i="4"/>
  <c r="DF41" i="4"/>
  <c r="DE41" i="4"/>
  <c r="DD41" i="4"/>
  <c r="DC41" i="4"/>
  <c r="DB41" i="4"/>
  <c r="DA41" i="4"/>
  <c r="CZ41" i="4"/>
  <c r="CY41" i="4"/>
  <c r="CX41" i="4"/>
  <c r="CW41" i="4"/>
  <c r="CV41" i="4"/>
  <c r="CN41" i="4"/>
  <c r="DK41" i="4" s="1"/>
  <c r="BV41" i="4"/>
  <c r="BU41" i="4"/>
  <c r="BT41" i="4"/>
  <c r="BS41" i="4"/>
  <c r="BR41" i="4"/>
  <c r="BP41" i="4"/>
  <c r="BO41" i="4"/>
  <c r="BN41" i="4"/>
  <c r="BM41" i="4"/>
  <c r="BL41" i="4"/>
  <c r="BK41" i="4"/>
  <c r="BJ41" i="4"/>
  <c r="BI41" i="4"/>
  <c r="BH41" i="4"/>
  <c r="BG41" i="4"/>
  <c r="BF41" i="4"/>
  <c r="BE41" i="4"/>
  <c r="BD41" i="4"/>
  <c r="BC41" i="4"/>
  <c r="BB41" i="4"/>
  <c r="AT41" i="4"/>
  <c r="AD41" i="4" s="1"/>
  <c r="G41" i="4"/>
  <c r="DS41" i="4" s="1"/>
  <c r="DP40" i="4"/>
  <c r="DO40" i="4"/>
  <c r="DN40" i="4"/>
  <c r="DM40" i="4"/>
  <c r="DL40" i="4"/>
  <c r="DK40" i="4"/>
  <c r="DJ40" i="4"/>
  <c r="DI40" i="4"/>
  <c r="DH40" i="4"/>
  <c r="DG40" i="4"/>
  <c r="DF40" i="4"/>
  <c r="DE40" i="4"/>
  <c r="DD40" i="4"/>
  <c r="DC40" i="4"/>
  <c r="DB40" i="4"/>
  <c r="DA40" i="4"/>
  <c r="CZ40" i="4"/>
  <c r="CY40" i="4"/>
  <c r="CX40" i="4"/>
  <c r="CW40" i="4"/>
  <c r="CV40" i="4"/>
  <c r="BX40" i="4"/>
  <c r="DT40" i="4" s="1"/>
  <c r="BV40" i="4"/>
  <c r="BU40" i="4"/>
  <c r="BT40" i="4"/>
  <c r="BS40" i="4"/>
  <c r="BR40" i="4"/>
  <c r="BQ40" i="4"/>
  <c r="BP40" i="4"/>
  <c r="BO40" i="4"/>
  <c r="BN40" i="4"/>
  <c r="BM40" i="4"/>
  <c r="BL40" i="4"/>
  <c r="BK40" i="4"/>
  <c r="BJ40" i="4"/>
  <c r="BI40" i="4"/>
  <c r="BH40" i="4"/>
  <c r="BG40" i="4"/>
  <c r="BF40" i="4"/>
  <c r="BE40" i="4"/>
  <c r="BC40" i="4"/>
  <c r="BB40" i="4"/>
  <c r="AG40" i="4"/>
  <c r="BD40" i="4" s="1"/>
  <c r="G40" i="4"/>
  <c r="DS40" i="4" s="1"/>
  <c r="DP39" i="4"/>
  <c r="DO39" i="4"/>
  <c r="DN39" i="4"/>
  <c r="DM39" i="4"/>
  <c r="DL39" i="4"/>
  <c r="DK39" i="4"/>
  <c r="DJ39" i="4"/>
  <c r="DI39" i="4"/>
  <c r="DH39" i="4"/>
  <c r="DG39" i="4"/>
  <c r="DF39" i="4"/>
  <c r="DE39" i="4"/>
  <c r="DD39" i="4"/>
  <c r="DC39" i="4"/>
  <c r="DB39" i="4"/>
  <c r="DA39" i="4"/>
  <c r="CZ39" i="4"/>
  <c r="CY39" i="4"/>
  <c r="CX39" i="4"/>
  <c r="CV39" i="4"/>
  <c r="BZ39" i="4"/>
  <c r="CW39" i="4" s="1"/>
  <c r="BV39" i="4"/>
  <c r="BU39" i="4"/>
  <c r="BT39" i="4"/>
  <c r="BS39" i="4"/>
  <c r="BR39" i="4"/>
  <c r="BQ39" i="4"/>
  <c r="BP39" i="4"/>
  <c r="BO39" i="4"/>
  <c r="BN39" i="4"/>
  <c r="BM39" i="4"/>
  <c r="BL39" i="4"/>
  <c r="BK39" i="4"/>
  <c r="BJ39" i="4"/>
  <c r="BI39" i="4"/>
  <c r="BH39" i="4"/>
  <c r="BG39" i="4"/>
  <c r="BF39" i="4"/>
  <c r="BE39" i="4"/>
  <c r="BD39" i="4"/>
  <c r="BB39" i="4"/>
  <c r="AF39" i="4"/>
  <c r="BC39" i="4" s="1"/>
  <c r="G39" i="4"/>
  <c r="DS39" i="4" s="1"/>
  <c r="DO38" i="4"/>
  <c r="DN38" i="4"/>
  <c r="DM38" i="4"/>
  <c r="DL38" i="4"/>
  <c r="DK38" i="4"/>
  <c r="DJ38" i="4"/>
  <c r="DI38" i="4"/>
  <c r="DH38" i="4"/>
  <c r="DG38" i="4"/>
  <c r="DF38" i="4"/>
  <c r="DE38" i="4"/>
  <c r="DD38" i="4"/>
  <c r="DC38" i="4"/>
  <c r="DB38" i="4"/>
  <c r="DA38" i="4"/>
  <c r="CZ38" i="4"/>
  <c r="CY38" i="4"/>
  <c r="CX38" i="4"/>
  <c r="CV38" i="4"/>
  <c r="BZ38" i="4"/>
  <c r="BU38" i="4"/>
  <c r="BT38" i="4"/>
  <c r="BS38" i="4"/>
  <c r="BR38" i="4"/>
  <c r="BQ38" i="4"/>
  <c r="BP38" i="4"/>
  <c r="BO38" i="4"/>
  <c r="BN38" i="4"/>
  <c r="BM38" i="4"/>
  <c r="BL38" i="4"/>
  <c r="BK38" i="4"/>
  <c r="BJ38" i="4"/>
  <c r="BI38" i="4"/>
  <c r="BH38" i="4"/>
  <c r="BG38" i="4"/>
  <c r="BF38" i="4"/>
  <c r="BE38" i="4"/>
  <c r="BD38" i="4"/>
  <c r="BB38" i="4"/>
  <c r="AF38" i="4"/>
  <c r="AB38" i="4"/>
  <c r="AB71" i="4" s="1"/>
  <c r="DP37" i="4"/>
  <c r="DO37" i="4"/>
  <c r="DN37" i="4"/>
  <c r="DM37" i="4"/>
  <c r="DL37" i="4"/>
  <c r="DK37" i="4"/>
  <c r="DJ37" i="4"/>
  <c r="DI37" i="4"/>
  <c r="DH37" i="4"/>
  <c r="DG37" i="4"/>
  <c r="DF37" i="4"/>
  <c r="DE37" i="4"/>
  <c r="DD37" i="4"/>
  <c r="DC37" i="4"/>
  <c r="DB37" i="4"/>
  <c r="DA37" i="4"/>
  <c r="CZ37" i="4"/>
  <c r="CY37" i="4"/>
  <c r="CX37" i="4"/>
  <c r="CW37" i="4"/>
  <c r="CV37" i="4"/>
  <c r="BX37" i="4"/>
  <c r="DT37" i="4" s="1"/>
  <c r="BV37" i="4"/>
  <c r="BU37" i="4"/>
  <c r="BT37" i="4"/>
  <c r="BS37" i="4"/>
  <c r="BR37" i="4"/>
  <c r="BQ37" i="4"/>
  <c r="BP37" i="4"/>
  <c r="BO37" i="4"/>
  <c r="BN37" i="4"/>
  <c r="BM37" i="4"/>
  <c r="BL37" i="4"/>
  <c r="BK37" i="4"/>
  <c r="BJ37" i="4"/>
  <c r="BI37" i="4"/>
  <c r="BH37" i="4"/>
  <c r="BG37" i="4"/>
  <c r="BF37" i="4"/>
  <c r="BE37" i="4"/>
  <c r="BD37" i="4"/>
  <c r="BC37" i="4"/>
  <c r="BB37" i="4"/>
  <c r="AD37" i="4"/>
  <c r="G37" i="4"/>
  <c r="DS37" i="4" s="1"/>
  <c r="DP36" i="4"/>
  <c r="DO36" i="4"/>
  <c r="DN36" i="4"/>
  <c r="DM36" i="4"/>
  <c r="DL36" i="4"/>
  <c r="DJ36" i="4"/>
  <c r="DI36" i="4"/>
  <c r="DH36" i="4"/>
  <c r="DG36" i="4"/>
  <c r="DF36" i="4"/>
  <c r="DE36" i="4"/>
  <c r="DD36" i="4"/>
  <c r="DC36" i="4"/>
  <c r="DB36" i="4"/>
  <c r="DA36" i="4"/>
  <c r="CZ36" i="4"/>
  <c r="CY36" i="4"/>
  <c r="CX36" i="4"/>
  <c r="CW36" i="4"/>
  <c r="CV36" i="4"/>
  <c r="CN36" i="4"/>
  <c r="DK36" i="4" s="1"/>
  <c r="BV36" i="4"/>
  <c r="BU36" i="4"/>
  <c r="BT36" i="4"/>
  <c r="BS36" i="4"/>
  <c r="BR36" i="4"/>
  <c r="BP36" i="4"/>
  <c r="BO36" i="4"/>
  <c r="BN36" i="4"/>
  <c r="BM36" i="4"/>
  <c r="BL36" i="4"/>
  <c r="BK36" i="4"/>
  <c r="BJ36" i="4"/>
  <c r="BI36" i="4"/>
  <c r="BH36" i="4"/>
  <c r="BG36" i="4"/>
  <c r="BF36" i="4"/>
  <c r="BE36" i="4"/>
  <c r="BD36" i="4"/>
  <c r="BC36" i="4"/>
  <c r="BB36" i="4"/>
  <c r="AT36" i="4"/>
  <c r="AD36" i="4" s="1"/>
  <c r="G36" i="4"/>
  <c r="DS36" i="4" s="1"/>
  <c r="CR35" i="4"/>
  <c r="CQ35" i="4"/>
  <c r="CO35" i="4"/>
  <c r="CM35" i="4"/>
  <c r="CL35" i="4"/>
  <c r="CK35" i="4"/>
  <c r="CJ35" i="4"/>
  <c r="CI35" i="4"/>
  <c r="CH35" i="4"/>
  <c r="CG35" i="4"/>
  <c r="CF35" i="4"/>
  <c r="CE35" i="4"/>
  <c r="CD35" i="4"/>
  <c r="CB35" i="4"/>
  <c r="BY35" i="4"/>
  <c r="AX35" i="4"/>
  <c r="AW35" i="4"/>
  <c r="AU35" i="4"/>
  <c r="AS35" i="4"/>
  <c r="AR35" i="4"/>
  <c r="AQ35" i="4"/>
  <c r="AP35" i="4"/>
  <c r="AO35" i="4"/>
  <c r="AN35" i="4"/>
  <c r="AM35" i="4"/>
  <c r="AL35" i="4"/>
  <c r="AK35" i="4"/>
  <c r="AJ35" i="4"/>
  <c r="AH35" i="4"/>
  <c r="AG35" i="4"/>
  <c r="AB35" i="4"/>
  <c r="AA35" i="4"/>
  <c r="Z35" i="4"/>
  <c r="Y35" i="4"/>
  <c r="X35" i="4"/>
  <c r="W35" i="4"/>
  <c r="V35" i="4"/>
  <c r="U35" i="4"/>
  <c r="T35" i="4"/>
  <c r="S35" i="4"/>
  <c r="R35" i="4"/>
  <c r="Q35" i="4"/>
  <c r="P35" i="4"/>
  <c r="O35" i="4"/>
  <c r="N35" i="4"/>
  <c r="M35" i="4"/>
  <c r="L35" i="4"/>
  <c r="K35" i="4"/>
  <c r="J35" i="4"/>
  <c r="I35" i="4"/>
  <c r="H35" i="4"/>
  <c r="DP34" i="4"/>
  <c r="DO34" i="4"/>
  <c r="DN34" i="4"/>
  <c r="DM34" i="4"/>
  <c r="DL34" i="4"/>
  <c r="DJ34" i="4"/>
  <c r="DI34" i="4"/>
  <c r="DH34" i="4"/>
  <c r="DG34" i="4"/>
  <c r="DF34" i="4"/>
  <c r="DE34" i="4"/>
  <c r="DD34" i="4"/>
  <c r="DC34" i="4"/>
  <c r="DB34" i="4"/>
  <c r="DA34" i="4"/>
  <c r="CZ34" i="4"/>
  <c r="CY34" i="4"/>
  <c r="CX34" i="4"/>
  <c r="CW34" i="4"/>
  <c r="CV34" i="4"/>
  <c r="CN34" i="4"/>
  <c r="DK34" i="4" s="1"/>
  <c r="BV34" i="4"/>
  <c r="BU34" i="4"/>
  <c r="BT34" i="4"/>
  <c r="BS34" i="4"/>
  <c r="BR34" i="4"/>
  <c r="BP34" i="4"/>
  <c r="BO34" i="4"/>
  <c r="BN34" i="4"/>
  <c r="BM34" i="4"/>
  <c r="BL34" i="4"/>
  <c r="BK34" i="4"/>
  <c r="BJ34" i="4"/>
  <c r="BI34" i="4"/>
  <c r="BH34" i="4"/>
  <c r="BG34" i="4"/>
  <c r="BF34" i="4"/>
  <c r="BE34" i="4"/>
  <c r="BD34" i="4"/>
  <c r="BC34" i="4"/>
  <c r="BB34" i="4"/>
  <c r="AT34" i="4"/>
  <c r="AD34" i="4" s="1"/>
  <c r="G34" i="4"/>
  <c r="DO33" i="4"/>
  <c r="DN33" i="4"/>
  <c r="DM33" i="4"/>
  <c r="DL33" i="4"/>
  <c r="DJ33" i="4"/>
  <c r="DI33" i="4"/>
  <c r="DH33" i="4"/>
  <c r="DG33" i="4"/>
  <c r="DF33" i="4"/>
  <c r="DE33" i="4"/>
  <c r="DD33" i="4"/>
  <c r="DC33" i="4"/>
  <c r="DB33" i="4"/>
  <c r="DA33" i="4"/>
  <c r="CZ33" i="4"/>
  <c r="CY33" i="4"/>
  <c r="CX33" i="4"/>
  <c r="CW33" i="4"/>
  <c r="CV33" i="4"/>
  <c r="CS33" i="4"/>
  <c r="CN33" i="4"/>
  <c r="DK33" i="4" s="1"/>
  <c r="BU33" i="4"/>
  <c r="BT33" i="4"/>
  <c r="BS33" i="4"/>
  <c r="BR33" i="4"/>
  <c r="BP33" i="4"/>
  <c r="BO33" i="4"/>
  <c r="BN33" i="4"/>
  <c r="BM33" i="4"/>
  <c r="BL33" i="4"/>
  <c r="BK33" i="4"/>
  <c r="BJ33" i="4"/>
  <c r="BI33" i="4"/>
  <c r="BH33" i="4"/>
  <c r="BG33" i="4"/>
  <c r="BF33" i="4"/>
  <c r="BE33" i="4"/>
  <c r="BD33" i="4"/>
  <c r="BC33" i="4"/>
  <c r="BB33" i="4"/>
  <c r="AY33" i="4"/>
  <c r="BV33" i="4" s="1"/>
  <c r="AT33" i="4"/>
  <c r="BQ33" i="4" s="1"/>
  <c r="G33" i="4"/>
  <c r="DP32" i="4"/>
  <c r="DO32" i="4"/>
  <c r="DN32" i="4"/>
  <c r="DM32" i="4"/>
  <c r="DL32" i="4"/>
  <c r="DK32" i="4"/>
  <c r="DJ32" i="4"/>
  <c r="DI32" i="4"/>
  <c r="DH32" i="4"/>
  <c r="DG32" i="4"/>
  <c r="DF32" i="4"/>
  <c r="DE32" i="4"/>
  <c r="DD32" i="4"/>
  <c r="DC32" i="4"/>
  <c r="DB32" i="4"/>
  <c r="DA32" i="4"/>
  <c r="CZ32" i="4"/>
  <c r="CY32" i="4"/>
  <c r="CX32" i="4"/>
  <c r="CW32" i="4"/>
  <c r="CV32" i="4"/>
  <c r="BX32" i="4"/>
  <c r="BV32" i="4"/>
  <c r="BU32" i="4"/>
  <c r="BT32" i="4"/>
  <c r="BS32" i="4"/>
  <c r="BR32" i="4"/>
  <c r="BQ32" i="4"/>
  <c r="BP32" i="4"/>
  <c r="BO32" i="4"/>
  <c r="BN32" i="4"/>
  <c r="BM32" i="4"/>
  <c r="BL32" i="4"/>
  <c r="BK32" i="4"/>
  <c r="BJ32" i="4"/>
  <c r="BI32" i="4"/>
  <c r="BH32" i="4"/>
  <c r="BG32" i="4"/>
  <c r="BF32" i="4"/>
  <c r="BE32" i="4"/>
  <c r="BD32" i="4"/>
  <c r="BC32" i="4"/>
  <c r="BB32" i="4"/>
  <c r="AD32" i="4"/>
  <c r="G32" i="4"/>
  <c r="DP31" i="4"/>
  <c r="DO31" i="4"/>
  <c r="DN31" i="4"/>
  <c r="DM31" i="4"/>
  <c r="DL31" i="4"/>
  <c r="DK31" i="4"/>
  <c r="DJ31" i="4"/>
  <c r="DI31" i="4"/>
  <c r="DH31" i="4"/>
  <c r="DG31" i="4"/>
  <c r="DF31" i="4"/>
  <c r="DE31" i="4"/>
  <c r="DD31" i="4"/>
  <c r="DC31" i="4"/>
  <c r="DB31" i="4"/>
  <c r="DA31" i="4"/>
  <c r="CZ31" i="4"/>
  <c r="CY31" i="4"/>
  <c r="CX31" i="4"/>
  <c r="CV31" i="4"/>
  <c r="BZ31" i="4"/>
  <c r="CW31" i="4" s="1"/>
  <c r="BV31" i="4"/>
  <c r="BU31" i="4"/>
  <c r="BT31" i="4"/>
  <c r="BS31" i="4"/>
  <c r="BR31" i="4"/>
  <c r="BQ31" i="4"/>
  <c r="BP31" i="4"/>
  <c r="BO31" i="4"/>
  <c r="BN31" i="4"/>
  <c r="BM31" i="4"/>
  <c r="BL31" i="4"/>
  <c r="BK31" i="4"/>
  <c r="BJ31" i="4"/>
  <c r="BI31" i="4"/>
  <c r="BH31" i="4"/>
  <c r="BG31" i="4"/>
  <c r="BF31" i="4"/>
  <c r="BE31" i="4"/>
  <c r="BD31" i="4"/>
  <c r="BC31" i="4"/>
  <c r="AZ31" i="4"/>
  <c r="AE31" i="4"/>
  <c r="BB31" i="4" s="1"/>
  <c r="G31" i="4"/>
  <c r="DP30" i="4"/>
  <c r="DO30" i="4"/>
  <c r="DN30" i="4"/>
  <c r="DM30" i="4"/>
  <c r="DL30" i="4"/>
  <c r="DK30" i="4"/>
  <c r="DJ30" i="4"/>
  <c r="DI30" i="4"/>
  <c r="DH30" i="4"/>
  <c r="DG30" i="4"/>
  <c r="DF30" i="4"/>
  <c r="DE30" i="4"/>
  <c r="DD30" i="4"/>
  <c r="DC30" i="4"/>
  <c r="DB30" i="4"/>
  <c r="DA30" i="4"/>
  <c r="CZ30" i="4"/>
  <c r="CY30" i="4"/>
  <c r="CX30" i="4"/>
  <c r="CW30" i="4"/>
  <c r="CV30" i="4"/>
  <c r="BX30" i="4"/>
  <c r="BW30" i="4" s="1"/>
  <c r="CT30" i="4" s="1"/>
  <c r="BV30" i="4"/>
  <c r="BU30" i="4"/>
  <c r="BT30" i="4"/>
  <c r="BS30" i="4"/>
  <c r="BR30" i="4"/>
  <c r="BQ30" i="4"/>
  <c r="BP30" i="4"/>
  <c r="BO30" i="4"/>
  <c r="BN30" i="4"/>
  <c r="BM30" i="4"/>
  <c r="BL30" i="4"/>
  <c r="BK30" i="4"/>
  <c r="BJ30" i="4"/>
  <c r="BI30" i="4"/>
  <c r="BH30" i="4"/>
  <c r="BG30" i="4"/>
  <c r="BF30" i="4"/>
  <c r="BE30" i="4"/>
  <c r="BD30" i="4"/>
  <c r="BC30" i="4"/>
  <c r="BB30" i="4"/>
  <c r="AD30" i="4"/>
  <c r="G30" i="4"/>
  <c r="DP29" i="4"/>
  <c r="DO29" i="4"/>
  <c r="DN29" i="4"/>
  <c r="DM29" i="4"/>
  <c r="DL29" i="4"/>
  <c r="DK29" i="4"/>
  <c r="DJ29" i="4"/>
  <c r="DI29" i="4"/>
  <c r="DH29" i="4"/>
  <c r="DG29" i="4"/>
  <c r="DF29" i="4"/>
  <c r="DE29" i="4"/>
  <c r="DD29" i="4"/>
  <c r="DC29" i="4"/>
  <c r="DB29" i="4"/>
  <c r="DA29" i="4"/>
  <c r="CZ29" i="4"/>
  <c r="CY29" i="4"/>
  <c r="CX29" i="4"/>
  <c r="CW29" i="4"/>
  <c r="CV29" i="4"/>
  <c r="BX29" i="4"/>
  <c r="BV29" i="4"/>
  <c r="BU29" i="4"/>
  <c r="BT29" i="4"/>
  <c r="BS29" i="4"/>
  <c r="BR29" i="4"/>
  <c r="BQ29" i="4"/>
  <c r="BP29" i="4"/>
  <c r="BO29" i="4"/>
  <c r="BN29" i="4"/>
  <c r="BM29" i="4"/>
  <c r="BL29" i="4"/>
  <c r="BK29" i="4"/>
  <c r="BJ29" i="4"/>
  <c r="BI29" i="4"/>
  <c r="BH29" i="4"/>
  <c r="BG29" i="4"/>
  <c r="BF29" i="4"/>
  <c r="BE29" i="4"/>
  <c r="BD29" i="4"/>
  <c r="BC29" i="4"/>
  <c r="BB29" i="4"/>
  <c r="AD29" i="4"/>
  <c r="G29" i="4"/>
  <c r="DP28" i="4"/>
  <c r="DO28" i="4"/>
  <c r="DN28" i="4"/>
  <c r="DM28" i="4"/>
  <c r="DL28" i="4"/>
  <c r="DK28" i="4"/>
  <c r="DJ28" i="4"/>
  <c r="DI28" i="4"/>
  <c r="DH28" i="4"/>
  <c r="DG28" i="4"/>
  <c r="DF28" i="4"/>
  <c r="DE28" i="4"/>
  <c r="DD28" i="4"/>
  <c r="DC28" i="4"/>
  <c r="DB28" i="4"/>
  <c r="DA28" i="4"/>
  <c r="CZ28" i="4"/>
  <c r="CY28" i="4"/>
  <c r="CX28" i="4"/>
  <c r="CV28" i="4"/>
  <c r="BZ28" i="4"/>
  <c r="CW28" i="4" s="1"/>
  <c r="BV28" i="4"/>
  <c r="BU28" i="4"/>
  <c r="BT28" i="4"/>
  <c r="BS28" i="4"/>
  <c r="BR28" i="4"/>
  <c r="BQ28" i="4"/>
  <c r="BP28" i="4"/>
  <c r="BO28" i="4"/>
  <c r="BN28" i="4"/>
  <c r="BM28" i="4"/>
  <c r="BL28" i="4"/>
  <c r="BK28" i="4"/>
  <c r="BJ28" i="4"/>
  <c r="BI28" i="4"/>
  <c r="BH28" i="4"/>
  <c r="BG28" i="4"/>
  <c r="BF28" i="4"/>
  <c r="BE28" i="4"/>
  <c r="BD28" i="4"/>
  <c r="BB28" i="4"/>
  <c r="AF28" i="4"/>
  <c r="AD28" i="4" s="1"/>
  <c r="G28" i="4"/>
  <c r="DP27" i="4"/>
  <c r="DO27" i="4"/>
  <c r="DN27" i="4"/>
  <c r="DM27" i="4"/>
  <c r="DL27" i="4"/>
  <c r="DK27" i="4"/>
  <c r="DJ27" i="4"/>
  <c r="DI27" i="4"/>
  <c r="DH27" i="4"/>
  <c r="DG27" i="4"/>
  <c r="DF27" i="4"/>
  <c r="DE27" i="4"/>
  <c r="DD27" i="4"/>
  <c r="DC27" i="4"/>
  <c r="DB27" i="4"/>
  <c r="DA27" i="4"/>
  <c r="CZ27" i="4"/>
  <c r="CY27" i="4"/>
  <c r="CX27" i="4"/>
  <c r="CW27" i="4"/>
  <c r="CV27" i="4"/>
  <c r="BX27" i="4"/>
  <c r="BV27" i="4"/>
  <c r="BU27" i="4"/>
  <c r="BT27" i="4"/>
  <c r="BS27" i="4"/>
  <c r="BR27" i="4"/>
  <c r="BQ27" i="4"/>
  <c r="BP27" i="4"/>
  <c r="BO27" i="4"/>
  <c r="BN27" i="4"/>
  <c r="BM27" i="4"/>
  <c r="BL27" i="4"/>
  <c r="BK27" i="4"/>
  <c r="BJ27" i="4"/>
  <c r="BI27" i="4"/>
  <c r="BH27" i="4"/>
  <c r="BG27" i="4"/>
  <c r="BF27" i="4"/>
  <c r="BE27" i="4"/>
  <c r="BD27" i="4"/>
  <c r="BC27" i="4"/>
  <c r="BB27" i="4"/>
  <c r="AD27" i="4"/>
  <c r="G27" i="4"/>
  <c r="DP26" i="4"/>
  <c r="DO26" i="4"/>
  <c r="DN26" i="4"/>
  <c r="DM26" i="4"/>
  <c r="DL26" i="4"/>
  <c r="DK26" i="4"/>
  <c r="DJ26" i="4"/>
  <c r="DI26" i="4"/>
  <c r="DH26" i="4"/>
  <c r="DG26" i="4"/>
  <c r="DF26" i="4"/>
  <c r="DE26" i="4"/>
  <c r="DD26" i="4"/>
  <c r="DC26" i="4"/>
  <c r="DB26" i="4"/>
  <c r="DA26" i="4"/>
  <c r="CZ26" i="4"/>
  <c r="CY26" i="4"/>
  <c r="CX26" i="4"/>
  <c r="CW26" i="4"/>
  <c r="CV26" i="4"/>
  <c r="BX26" i="4"/>
  <c r="BV26" i="4"/>
  <c r="BU26" i="4"/>
  <c r="BT26" i="4"/>
  <c r="BS26" i="4"/>
  <c r="BR26" i="4"/>
  <c r="BQ26" i="4"/>
  <c r="BP26" i="4"/>
  <c r="BO26" i="4"/>
  <c r="BN26" i="4"/>
  <c r="BM26" i="4"/>
  <c r="BL26" i="4"/>
  <c r="BK26" i="4"/>
  <c r="BJ26" i="4"/>
  <c r="BI26" i="4"/>
  <c r="BH26" i="4"/>
  <c r="BG26" i="4"/>
  <c r="BF26" i="4"/>
  <c r="BE26" i="4"/>
  <c r="BD26" i="4"/>
  <c r="BC26" i="4"/>
  <c r="BB26" i="4"/>
  <c r="AD26" i="4"/>
  <c r="G26" i="4"/>
  <c r="DP25" i="4"/>
  <c r="DO25" i="4"/>
  <c r="DN25" i="4"/>
  <c r="DM25" i="4"/>
  <c r="DL25" i="4"/>
  <c r="DK25" i="4"/>
  <c r="DJ25" i="4"/>
  <c r="DI25" i="4"/>
  <c r="DH25" i="4"/>
  <c r="DG25" i="4"/>
  <c r="DF25" i="4"/>
  <c r="DE25" i="4"/>
  <c r="DD25" i="4"/>
  <c r="DC25" i="4"/>
  <c r="DB25" i="4"/>
  <c r="DA25" i="4"/>
  <c r="CZ25" i="4"/>
  <c r="CY25" i="4"/>
  <c r="CX25" i="4"/>
  <c r="CW25" i="4"/>
  <c r="CV25" i="4"/>
  <c r="BX25" i="4"/>
  <c r="BV25" i="4"/>
  <c r="BU25" i="4"/>
  <c r="BT25" i="4"/>
  <c r="BS25" i="4"/>
  <c r="BR25" i="4"/>
  <c r="BQ25" i="4"/>
  <c r="BP25" i="4"/>
  <c r="BO25" i="4"/>
  <c r="BN25" i="4"/>
  <c r="BM25" i="4"/>
  <c r="BL25" i="4"/>
  <c r="BK25" i="4"/>
  <c r="BJ25" i="4"/>
  <c r="BI25" i="4"/>
  <c r="BH25" i="4"/>
  <c r="BG25" i="4"/>
  <c r="BF25" i="4"/>
  <c r="BE25" i="4"/>
  <c r="BD25" i="4"/>
  <c r="BC25" i="4"/>
  <c r="BB25" i="4"/>
  <c r="AD25" i="4"/>
  <c r="G25" i="4"/>
  <c r="DP24" i="4"/>
  <c r="DO24" i="4"/>
  <c r="DN24" i="4"/>
  <c r="DM24" i="4"/>
  <c r="DL24" i="4"/>
  <c r="DK24" i="4"/>
  <c r="DJ24" i="4"/>
  <c r="DI24" i="4"/>
  <c r="DH24" i="4"/>
  <c r="DG24" i="4"/>
  <c r="DF24" i="4"/>
  <c r="DE24" i="4"/>
  <c r="DD24" i="4"/>
  <c r="DC24" i="4"/>
  <c r="DB24" i="4"/>
  <c r="DA24" i="4"/>
  <c r="CZ24" i="4"/>
  <c r="CY24" i="4"/>
  <c r="CX24" i="4"/>
  <c r="CW24" i="4"/>
  <c r="CV24" i="4"/>
  <c r="BX24" i="4"/>
  <c r="BV24" i="4"/>
  <c r="BU24" i="4"/>
  <c r="BT24" i="4"/>
  <c r="BS24" i="4"/>
  <c r="BR24" i="4"/>
  <c r="BQ24" i="4"/>
  <c r="BP24" i="4"/>
  <c r="BO24" i="4"/>
  <c r="BN24" i="4"/>
  <c r="BM24" i="4"/>
  <c r="BL24" i="4"/>
  <c r="BK24" i="4"/>
  <c r="BJ24" i="4"/>
  <c r="BI24" i="4"/>
  <c r="BH24" i="4"/>
  <c r="BG24" i="4"/>
  <c r="BF24" i="4"/>
  <c r="BE24" i="4"/>
  <c r="BD24" i="4"/>
  <c r="BC24" i="4"/>
  <c r="BB24" i="4"/>
  <c r="AD24" i="4"/>
  <c r="G24" i="4"/>
  <c r="DP23" i="4"/>
  <c r="DO23" i="4"/>
  <c r="DN23" i="4"/>
  <c r="DL23" i="4"/>
  <c r="DK23" i="4"/>
  <c r="DJ23" i="4"/>
  <c r="DI23" i="4"/>
  <c r="DH23" i="4"/>
  <c r="DG23" i="4"/>
  <c r="DF23" i="4"/>
  <c r="DE23" i="4"/>
  <c r="DD23" i="4"/>
  <c r="DC23" i="4"/>
  <c r="DB23" i="4"/>
  <c r="DA23" i="4"/>
  <c r="CZ23" i="4"/>
  <c r="CY23" i="4"/>
  <c r="CX23" i="4"/>
  <c r="CW23" i="4"/>
  <c r="CV23" i="4"/>
  <c r="CP23" i="4"/>
  <c r="BV23" i="4"/>
  <c r="BU23" i="4"/>
  <c r="BT23" i="4"/>
  <c r="BR23" i="4"/>
  <c r="BQ23" i="4"/>
  <c r="BP23" i="4"/>
  <c r="BO23" i="4"/>
  <c r="BN23" i="4"/>
  <c r="BM23" i="4"/>
  <c r="BL23" i="4"/>
  <c r="BK23" i="4"/>
  <c r="BJ23" i="4"/>
  <c r="BI23" i="4"/>
  <c r="BH23" i="4"/>
  <c r="BG23" i="4"/>
  <c r="BF23" i="4"/>
  <c r="BE23" i="4"/>
  <c r="BD23" i="4"/>
  <c r="BC23" i="4"/>
  <c r="BB23" i="4"/>
  <c r="AV23" i="4"/>
  <c r="AD23" i="4" s="1"/>
  <c r="G23" i="4"/>
  <c r="DP22" i="4"/>
  <c r="DO22" i="4"/>
  <c r="DN22" i="4"/>
  <c r="DL22" i="4"/>
  <c r="DK22" i="4"/>
  <c r="DJ22" i="4"/>
  <c r="DI22" i="4"/>
  <c r="DH22" i="4"/>
  <c r="DG22" i="4"/>
  <c r="DF22" i="4"/>
  <c r="DE22" i="4"/>
  <c r="DD22" i="4"/>
  <c r="DC22" i="4"/>
  <c r="DB22" i="4"/>
  <c r="DA22" i="4"/>
  <c r="CZ22" i="4"/>
  <c r="CY22" i="4"/>
  <c r="CX22" i="4"/>
  <c r="CW22" i="4"/>
  <c r="CV22" i="4"/>
  <c r="CP22" i="4"/>
  <c r="DM22" i="4" s="1"/>
  <c r="BV22" i="4"/>
  <c r="BU22" i="4"/>
  <c r="BT22" i="4"/>
  <c r="BR22" i="4"/>
  <c r="BQ22" i="4"/>
  <c r="BP22" i="4"/>
  <c r="BO22" i="4"/>
  <c r="BN22" i="4"/>
  <c r="BM22" i="4"/>
  <c r="BL22" i="4"/>
  <c r="BK22" i="4"/>
  <c r="BJ22" i="4"/>
  <c r="BI22" i="4"/>
  <c r="BH22" i="4"/>
  <c r="BG22" i="4"/>
  <c r="BF22" i="4"/>
  <c r="BE22" i="4"/>
  <c r="BD22" i="4"/>
  <c r="BC22" i="4"/>
  <c r="BB22" i="4"/>
  <c r="AV22" i="4"/>
  <c r="BS22" i="4" s="1"/>
  <c r="G22" i="4"/>
  <c r="DP21" i="4"/>
  <c r="DO21" i="4"/>
  <c r="DN21" i="4"/>
  <c r="DM21" i="4"/>
  <c r="DL21" i="4"/>
  <c r="DJ21" i="4"/>
  <c r="DI21" i="4"/>
  <c r="DH21" i="4"/>
  <c r="DG21" i="4"/>
  <c r="DF21" i="4"/>
  <c r="DE21" i="4"/>
  <c r="DD21" i="4"/>
  <c r="DC21" i="4"/>
  <c r="DB21" i="4"/>
  <c r="DA21" i="4"/>
  <c r="CZ21" i="4"/>
  <c r="CY21" i="4"/>
  <c r="CX21" i="4"/>
  <c r="CW21" i="4"/>
  <c r="CV21" i="4"/>
  <c r="CN21" i="4"/>
  <c r="BX21" i="4" s="1"/>
  <c r="BV21" i="4"/>
  <c r="BU21" i="4"/>
  <c r="BT21" i="4"/>
  <c r="BS21" i="4"/>
  <c r="BR21" i="4"/>
  <c r="BP21" i="4"/>
  <c r="BO21" i="4"/>
  <c r="BN21" i="4"/>
  <c r="BM21" i="4"/>
  <c r="BL21" i="4"/>
  <c r="BK21" i="4"/>
  <c r="BJ21" i="4"/>
  <c r="BI21" i="4"/>
  <c r="BH21" i="4"/>
  <c r="BG21" i="4"/>
  <c r="BF21" i="4"/>
  <c r="BE21" i="4"/>
  <c r="BD21" i="4"/>
  <c r="BC21" i="4"/>
  <c r="BB21" i="4"/>
  <c r="AT21" i="4"/>
  <c r="BQ21" i="4" s="1"/>
  <c r="G21" i="4"/>
  <c r="DP20" i="4"/>
  <c r="DO20" i="4"/>
  <c r="DN20" i="4"/>
  <c r="DL20" i="4"/>
  <c r="DK20" i="4"/>
  <c r="DJ20" i="4"/>
  <c r="DI20" i="4"/>
  <c r="DH20" i="4"/>
  <c r="DG20" i="4"/>
  <c r="DF20" i="4"/>
  <c r="DE20" i="4"/>
  <c r="DD20" i="4"/>
  <c r="DC20" i="4"/>
  <c r="DB20" i="4"/>
  <c r="DA20" i="4"/>
  <c r="CZ20" i="4"/>
  <c r="CY20" i="4"/>
  <c r="CX20" i="4"/>
  <c r="CV20" i="4"/>
  <c r="CP20" i="4"/>
  <c r="BZ20" i="4"/>
  <c r="BV20" i="4"/>
  <c r="BU20" i="4"/>
  <c r="BT20" i="4"/>
  <c r="BR20" i="4"/>
  <c r="BQ20" i="4"/>
  <c r="BP20" i="4"/>
  <c r="BO20" i="4"/>
  <c r="BN20" i="4"/>
  <c r="BM20" i="4"/>
  <c r="BL20" i="4"/>
  <c r="BK20" i="4"/>
  <c r="BJ20" i="4"/>
  <c r="BI20" i="4"/>
  <c r="BH20" i="4"/>
  <c r="BG20" i="4"/>
  <c r="BF20" i="4"/>
  <c r="BE20" i="4"/>
  <c r="BD20" i="4"/>
  <c r="BB20" i="4"/>
  <c r="AV20" i="4"/>
  <c r="AF20" i="4"/>
  <c r="BC20" i="4" s="1"/>
  <c r="G20" i="4"/>
  <c r="DO19" i="4"/>
  <c r="DN19" i="4"/>
  <c r="DM19" i="4"/>
  <c r="DL19" i="4"/>
  <c r="DK19" i="4"/>
  <c r="DJ19" i="4"/>
  <c r="DI19" i="4"/>
  <c r="DH19" i="4"/>
  <c r="DG19" i="4"/>
  <c r="DF19" i="4"/>
  <c r="DE19" i="4"/>
  <c r="DD19" i="4"/>
  <c r="DC19" i="4"/>
  <c r="DB19" i="4"/>
  <c r="DA19" i="4"/>
  <c r="CY19" i="4"/>
  <c r="CX19" i="4"/>
  <c r="CW19" i="4"/>
  <c r="CV19" i="4"/>
  <c r="CS19" i="4"/>
  <c r="CC19" i="4"/>
  <c r="CC132" i="4" s="1"/>
  <c r="BU19" i="4"/>
  <c r="BT19" i="4"/>
  <c r="BS19" i="4"/>
  <c r="BR19" i="4"/>
  <c r="BQ19" i="4"/>
  <c r="BP19" i="4"/>
  <c r="BO19" i="4"/>
  <c r="BN19" i="4"/>
  <c r="BM19" i="4"/>
  <c r="BL19" i="4"/>
  <c r="BK19" i="4"/>
  <c r="BJ19" i="4"/>
  <c r="BI19" i="4"/>
  <c r="BH19" i="4"/>
  <c r="BG19" i="4"/>
  <c r="BE19" i="4"/>
  <c r="BD19" i="4"/>
  <c r="BC19" i="4"/>
  <c r="BB19" i="4"/>
  <c r="AY19" i="4"/>
  <c r="BV19" i="4" s="1"/>
  <c r="AI19" i="4"/>
  <c r="AI132" i="4" s="1"/>
  <c r="G19" i="4"/>
  <c r="DP18" i="4"/>
  <c r="DO18" i="4"/>
  <c r="DN18" i="4"/>
  <c r="DM18" i="4"/>
  <c r="DL18" i="4"/>
  <c r="DK18" i="4"/>
  <c r="DJ18" i="4"/>
  <c r="DI18" i="4"/>
  <c r="DH18" i="4"/>
  <c r="DG18" i="4"/>
  <c r="DF18" i="4"/>
  <c r="DE18" i="4"/>
  <c r="DD18" i="4"/>
  <c r="DC18" i="4"/>
  <c r="DB18" i="4"/>
  <c r="DA18" i="4"/>
  <c r="CZ18" i="4"/>
  <c r="CY18" i="4"/>
  <c r="CX18" i="4"/>
  <c r="CW18" i="4"/>
  <c r="CV18" i="4"/>
  <c r="BX18" i="4"/>
  <c r="BV18" i="4"/>
  <c r="BU18" i="4"/>
  <c r="BT18" i="4"/>
  <c r="BS18" i="4"/>
  <c r="BR18" i="4"/>
  <c r="BQ18" i="4"/>
  <c r="BP18" i="4"/>
  <c r="BO18" i="4"/>
  <c r="BN18" i="4"/>
  <c r="BM18" i="4"/>
  <c r="BL18" i="4"/>
  <c r="BK18" i="4"/>
  <c r="BJ18" i="4"/>
  <c r="BI18" i="4"/>
  <c r="BH18" i="4"/>
  <c r="BG18" i="4"/>
  <c r="BF18" i="4"/>
  <c r="BE18" i="4"/>
  <c r="BD18" i="4"/>
  <c r="BC18" i="4"/>
  <c r="BB18" i="4"/>
  <c r="AD18" i="4"/>
  <c r="G18" i="4"/>
  <c r="DP17" i="4"/>
  <c r="DO17" i="4"/>
  <c r="DN17" i="4"/>
  <c r="DM17" i="4"/>
  <c r="DL17" i="4"/>
  <c r="DK17" i="4"/>
  <c r="DJ17" i="4"/>
  <c r="DI17" i="4"/>
  <c r="DH17" i="4"/>
  <c r="DG17" i="4"/>
  <c r="DF17" i="4"/>
  <c r="DE17" i="4"/>
  <c r="DD17" i="4"/>
  <c r="DC17" i="4"/>
  <c r="DB17" i="4"/>
  <c r="DA17" i="4"/>
  <c r="CZ17" i="4"/>
  <c r="CY17" i="4"/>
  <c r="CX17" i="4"/>
  <c r="CW17" i="4"/>
  <c r="CV17" i="4"/>
  <c r="BX17" i="4"/>
  <c r="BV17" i="4"/>
  <c r="BU17" i="4"/>
  <c r="BT17" i="4"/>
  <c r="BS17" i="4"/>
  <c r="BR17" i="4"/>
  <c r="BQ17" i="4"/>
  <c r="BP17" i="4"/>
  <c r="BO17" i="4"/>
  <c r="BN17" i="4"/>
  <c r="BM17" i="4"/>
  <c r="BL17" i="4"/>
  <c r="BK17" i="4"/>
  <c r="BJ17" i="4"/>
  <c r="BI17" i="4"/>
  <c r="BH17" i="4"/>
  <c r="BG17" i="4"/>
  <c r="BF17" i="4"/>
  <c r="BE17" i="4"/>
  <c r="BD17" i="4"/>
  <c r="BC17" i="4"/>
  <c r="BB17" i="4"/>
  <c r="AD17" i="4"/>
  <c r="G17" i="4"/>
  <c r="DP16" i="4"/>
  <c r="DO16" i="4"/>
  <c r="DN16" i="4"/>
  <c r="DM16" i="4"/>
  <c r="DL16" i="4"/>
  <c r="DJ16" i="4"/>
  <c r="DI16" i="4"/>
  <c r="DH16" i="4"/>
  <c r="DG16" i="4"/>
  <c r="DF16" i="4"/>
  <c r="DE16" i="4"/>
  <c r="DD16" i="4"/>
  <c r="DC16" i="4"/>
  <c r="DB16" i="4"/>
  <c r="DA16" i="4"/>
  <c r="CZ16" i="4"/>
  <c r="CY16" i="4"/>
  <c r="CX16" i="4"/>
  <c r="CW16" i="4"/>
  <c r="CV16" i="4"/>
  <c r="CN16" i="4"/>
  <c r="CN130" i="4" s="1"/>
  <c r="BV16" i="4"/>
  <c r="BU16" i="4"/>
  <c r="BT16" i="4"/>
  <c r="BS16" i="4"/>
  <c r="BR16" i="4"/>
  <c r="BP16" i="4"/>
  <c r="BO16" i="4"/>
  <c r="BN16" i="4"/>
  <c r="BM16" i="4"/>
  <c r="BL16" i="4"/>
  <c r="BK16" i="4"/>
  <c r="BJ16" i="4"/>
  <c r="BI16" i="4"/>
  <c r="BH16" i="4"/>
  <c r="BG16" i="4"/>
  <c r="BF16" i="4"/>
  <c r="BE16" i="4"/>
  <c r="BD16" i="4"/>
  <c r="BC16" i="4"/>
  <c r="BB16" i="4"/>
  <c r="AT16" i="4"/>
  <c r="AD16" i="4" s="1"/>
  <c r="G16" i="4"/>
  <c r="DO15" i="4"/>
  <c r="DN15" i="4"/>
  <c r="DM15" i="4"/>
  <c r="DL15" i="4"/>
  <c r="DK15" i="4"/>
  <c r="DJ15" i="4"/>
  <c r="DI15" i="4"/>
  <c r="DH15" i="4"/>
  <c r="DG15" i="4"/>
  <c r="DF15" i="4"/>
  <c r="DE15" i="4"/>
  <c r="DD15" i="4"/>
  <c r="DC15" i="4"/>
  <c r="DB15" i="4"/>
  <c r="DA15" i="4"/>
  <c r="CZ15" i="4"/>
  <c r="CY15" i="4"/>
  <c r="CX15" i="4"/>
  <c r="CV15" i="4"/>
  <c r="CS15" i="4"/>
  <c r="BU15" i="4"/>
  <c r="BT15" i="4"/>
  <c r="BS15" i="4"/>
  <c r="BR15" i="4"/>
  <c r="BQ15" i="4"/>
  <c r="BP15" i="4"/>
  <c r="BO15" i="4"/>
  <c r="BN15" i="4"/>
  <c r="BM15" i="4"/>
  <c r="BL15" i="4"/>
  <c r="BK15" i="4"/>
  <c r="BJ15" i="4"/>
  <c r="BI15" i="4"/>
  <c r="BH15" i="4"/>
  <c r="BG15" i="4"/>
  <c r="BF15" i="4"/>
  <c r="BE15" i="4"/>
  <c r="BD15" i="4"/>
  <c r="BB15" i="4"/>
  <c r="AY15" i="4"/>
  <c r="AY130" i="4" s="1"/>
  <c r="AF15" i="4"/>
  <c r="G15" i="4"/>
  <c r="DP14" i="4"/>
  <c r="DO14" i="4"/>
  <c r="DN14" i="4"/>
  <c r="DM14" i="4"/>
  <c r="DL14" i="4"/>
  <c r="DK14" i="4"/>
  <c r="DJ14" i="4"/>
  <c r="DI14" i="4"/>
  <c r="DH14" i="4"/>
  <c r="DG14" i="4"/>
  <c r="DF14" i="4"/>
  <c r="DE14" i="4"/>
  <c r="DD14" i="4"/>
  <c r="DC14" i="4"/>
  <c r="DB14" i="4"/>
  <c r="DA14" i="4"/>
  <c r="CZ14" i="4"/>
  <c r="CY14" i="4"/>
  <c r="CX14" i="4"/>
  <c r="CV14" i="4"/>
  <c r="BZ14" i="4"/>
  <c r="BX14" i="4" s="1"/>
  <c r="BV14" i="4"/>
  <c r="BU14" i="4"/>
  <c r="BT14" i="4"/>
  <c r="BS14" i="4"/>
  <c r="BR14" i="4"/>
  <c r="BQ14" i="4"/>
  <c r="BP14" i="4"/>
  <c r="BO14" i="4"/>
  <c r="BN14" i="4"/>
  <c r="BM14" i="4"/>
  <c r="BL14" i="4"/>
  <c r="BK14" i="4"/>
  <c r="BJ14" i="4"/>
  <c r="BI14" i="4"/>
  <c r="BH14" i="4"/>
  <c r="BG14" i="4"/>
  <c r="BF14" i="4"/>
  <c r="BE14" i="4"/>
  <c r="BD14" i="4"/>
  <c r="BB14" i="4"/>
  <c r="AF14" i="4"/>
  <c r="AD14" i="4" s="1"/>
  <c r="G14" i="4"/>
  <c r="DP13" i="4"/>
  <c r="DO13" i="4"/>
  <c r="DN13" i="4"/>
  <c r="DM13" i="4"/>
  <c r="DL13" i="4"/>
  <c r="DK13" i="4"/>
  <c r="DJ13" i="4"/>
  <c r="DI13" i="4"/>
  <c r="DH13" i="4"/>
  <c r="DG13" i="4"/>
  <c r="DF13" i="4"/>
  <c r="DE13" i="4"/>
  <c r="DD13" i="4"/>
  <c r="DC13" i="4"/>
  <c r="DB13" i="4"/>
  <c r="DA13" i="4"/>
  <c r="CZ13" i="4"/>
  <c r="CY13" i="4"/>
  <c r="CX13" i="4"/>
  <c r="CW13" i="4"/>
  <c r="CV13" i="4"/>
  <c r="BX13" i="4"/>
  <c r="BV13" i="4"/>
  <c r="BU13" i="4"/>
  <c r="BT13" i="4"/>
  <c r="BS13" i="4"/>
  <c r="BR13" i="4"/>
  <c r="BQ13" i="4"/>
  <c r="BP13" i="4"/>
  <c r="BO13" i="4"/>
  <c r="BN13" i="4"/>
  <c r="BM13" i="4"/>
  <c r="BL13" i="4"/>
  <c r="BK13" i="4"/>
  <c r="BJ13" i="4"/>
  <c r="BI13" i="4"/>
  <c r="BH13" i="4"/>
  <c r="BG13" i="4"/>
  <c r="BF13" i="4"/>
  <c r="BE13" i="4"/>
  <c r="BD13" i="4"/>
  <c r="BC13" i="4"/>
  <c r="BB13" i="4"/>
  <c r="AD13" i="4"/>
  <c r="G13" i="4"/>
  <c r="DP12" i="4"/>
  <c r="DO12" i="4"/>
  <c r="DN12" i="4"/>
  <c r="DM12" i="4"/>
  <c r="DL12" i="4"/>
  <c r="DK12" i="4"/>
  <c r="DJ12" i="4"/>
  <c r="DI12" i="4"/>
  <c r="DH12" i="4"/>
  <c r="DG12" i="4"/>
  <c r="DF12" i="4"/>
  <c r="DE12" i="4"/>
  <c r="DD12" i="4"/>
  <c r="DC12" i="4"/>
  <c r="DB12" i="4"/>
  <c r="DA12" i="4"/>
  <c r="CZ12" i="4"/>
  <c r="CY12" i="4"/>
  <c r="CX12" i="4"/>
  <c r="CW12" i="4"/>
  <c r="CV12" i="4"/>
  <c r="BX12" i="4"/>
  <c r="BV12" i="4"/>
  <c r="BU12" i="4"/>
  <c r="BT12" i="4"/>
  <c r="BS12" i="4"/>
  <c r="BR12" i="4"/>
  <c r="BQ12" i="4"/>
  <c r="BP12" i="4"/>
  <c r="BO12" i="4"/>
  <c r="BN12" i="4"/>
  <c r="BM12" i="4"/>
  <c r="BL12" i="4"/>
  <c r="BK12" i="4"/>
  <c r="BJ12" i="4"/>
  <c r="BI12" i="4"/>
  <c r="BH12" i="4"/>
  <c r="BG12" i="4"/>
  <c r="BF12" i="4"/>
  <c r="BE12" i="4"/>
  <c r="BD12" i="4"/>
  <c r="BC12" i="4"/>
  <c r="BB12" i="4"/>
  <c r="AD12" i="4"/>
  <c r="G12" i="4"/>
  <c r="DP11" i="4"/>
  <c r="DO11" i="4"/>
  <c r="DN11" i="4"/>
  <c r="DM11" i="4"/>
  <c r="DL11" i="4"/>
  <c r="DK11" i="4"/>
  <c r="DJ11" i="4"/>
  <c r="DI11" i="4"/>
  <c r="DH11" i="4"/>
  <c r="DG11" i="4"/>
  <c r="DF11" i="4"/>
  <c r="DE11" i="4"/>
  <c r="DD11" i="4"/>
  <c r="DC11" i="4"/>
  <c r="DB11" i="4"/>
  <c r="DA11" i="4"/>
  <c r="CZ11" i="4"/>
  <c r="CY11" i="4"/>
  <c r="CX11" i="4"/>
  <c r="CW11" i="4"/>
  <c r="CV11" i="4"/>
  <c r="BX11" i="4"/>
  <c r="BV11" i="4"/>
  <c r="BU11" i="4"/>
  <c r="BT11" i="4"/>
  <c r="BS11" i="4"/>
  <c r="BR11" i="4"/>
  <c r="BQ11" i="4"/>
  <c r="BP11" i="4"/>
  <c r="BO11" i="4"/>
  <c r="BN11" i="4"/>
  <c r="BM11" i="4"/>
  <c r="BL11" i="4"/>
  <c r="BK11" i="4"/>
  <c r="BJ11" i="4"/>
  <c r="BI11" i="4"/>
  <c r="BH11" i="4"/>
  <c r="BG11" i="4"/>
  <c r="BF11" i="4"/>
  <c r="BE11" i="4"/>
  <c r="BD11" i="4"/>
  <c r="BC11" i="4"/>
  <c r="BB11" i="4"/>
  <c r="AD11" i="4"/>
  <c r="G11" i="4"/>
  <c r="DP10" i="4"/>
  <c r="DO10" i="4"/>
  <c r="DN10" i="4"/>
  <c r="DM10" i="4"/>
  <c r="DL10" i="4"/>
  <c r="DK10" i="4"/>
  <c r="DJ10" i="4"/>
  <c r="DI10" i="4"/>
  <c r="DH10" i="4"/>
  <c r="DG10" i="4"/>
  <c r="DF10" i="4"/>
  <c r="DE10" i="4"/>
  <c r="DD10" i="4"/>
  <c r="DC10" i="4"/>
  <c r="DB10" i="4"/>
  <c r="DA10" i="4"/>
  <c r="CZ10" i="4"/>
  <c r="CY10" i="4"/>
  <c r="CX10" i="4"/>
  <c r="CW10" i="4"/>
  <c r="CV10" i="4"/>
  <c r="BX10" i="4"/>
  <c r="BV10" i="4"/>
  <c r="BU10" i="4"/>
  <c r="BT10" i="4"/>
  <c r="BS10" i="4"/>
  <c r="BR10" i="4"/>
  <c r="BQ10" i="4"/>
  <c r="BP10" i="4"/>
  <c r="BO10" i="4"/>
  <c r="BN10" i="4"/>
  <c r="BM10" i="4"/>
  <c r="BL10" i="4"/>
  <c r="BK10" i="4"/>
  <c r="BJ10" i="4"/>
  <c r="BI10" i="4"/>
  <c r="BH10" i="4"/>
  <c r="BG10" i="4"/>
  <c r="BF10" i="4"/>
  <c r="BE10" i="4"/>
  <c r="BD10" i="4"/>
  <c r="BC10" i="4"/>
  <c r="BB10" i="4"/>
  <c r="AD10" i="4"/>
  <c r="G10" i="4"/>
  <c r="DO9" i="4"/>
  <c r="DN9" i="4"/>
  <c r="DM9" i="4"/>
  <c r="DL9" i="4"/>
  <c r="DK9" i="4"/>
  <c r="DJ9" i="4"/>
  <c r="DI9" i="4"/>
  <c r="DH9" i="4"/>
  <c r="DG9" i="4"/>
  <c r="DF9" i="4"/>
  <c r="DE9" i="4"/>
  <c r="DD9" i="4"/>
  <c r="DC9" i="4"/>
  <c r="DB9" i="4"/>
  <c r="DA9" i="4"/>
  <c r="CZ9" i="4"/>
  <c r="CY9" i="4"/>
  <c r="CX9" i="4"/>
  <c r="CW9" i="4"/>
  <c r="CV9" i="4"/>
  <c r="CS9" i="4"/>
  <c r="BU9" i="4"/>
  <c r="BT9" i="4"/>
  <c r="BS9" i="4"/>
  <c r="BR9" i="4"/>
  <c r="BQ9" i="4"/>
  <c r="BP9" i="4"/>
  <c r="BO9" i="4"/>
  <c r="BN9" i="4"/>
  <c r="BM9" i="4"/>
  <c r="BL9" i="4"/>
  <c r="BK9" i="4"/>
  <c r="BJ9" i="4"/>
  <c r="BI9" i="4"/>
  <c r="BH9" i="4"/>
  <c r="BG9" i="4"/>
  <c r="BF9" i="4"/>
  <c r="BE9" i="4"/>
  <c r="BD9" i="4"/>
  <c r="BC9" i="4"/>
  <c r="BB9" i="4"/>
  <c r="AY9" i="4"/>
  <c r="BV9" i="4" s="1"/>
  <c r="G9" i="4"/>
  <c r="DP8" i="4"/>
  <c r="DO8" i="4"/>
  <c r="DN8" i="4"/>
  <c r="DM8" i="4"/>
  <c r="DL8" i="4"/>
  <c r="DK8" i="4"/>
  <c r="DJ8" i="4"/>
  <c r="DI8" i="4"/>
  <c r="DH8" i="4"/>
  <c r="DG8" i="4"/>
  <c r="DF8" i="4"/>
  <c r="DE8" i="4"/>
  <c r="DD8" i="4"/>
  <c r="DC8" i="4"/>
  <c r="DB8" i="4"/>
  <c r="DA8" i="4"/>
  <c r="CZ8" i="4"/>
  <c r="CY8" i="4"/>
  <c r="CX8" i="4"/>
  <c r="CW8" i="4"/>
  <c r="CV8" i="4"/>
  <c r="BX8" i="4"/>
  <c r="BV8" i="4"/>
  <c r="BU8" i="4"/>
  <c r="BT8" i="4"/>
  <c r="BS8" i="4"/>
  <c r="BR8" i="4"/>
  <c r="BQ8" i="4"/>
  <c r="BP8" i="4"/>
  <c r="BO8" i="4"/>
  <c r="BN8" i="4"/>
  <c r="BM8" i="4"/>
  <c r="BL8" i="4"/>
  <c r="BK8" i="4"/>
  <c r="BJ8" i="4"/>
  <c r="BI8" i="4"/>
  <c r="BH8" i="4"/>
  <c r="BG8" i="4"/>
  <c r="BF8" i="4"/>
  <c r="BE8" i="4"/>
  <c r="BD8" i="4"/>
  <c r="BC8" i="4"/>
  <c r="BB8" i="4"/>
  <c r="AD8" i="4"/>
  <c r="G8" i="4"/>
  <c r="DP7" i="4"/>
  <c r="DO7" i="4"/>
  <c r="DN7" i="4"/>
  <c r="DM7" i="4"/>
  <c r="DL7" i="4"/>
  <c r="DK7" i="4"/>
  <c r="DJ7" i="4"/>
  <c r="DI7" i="4"/>
  <c r="DH7" i="4"/>
  <c r="DG7" i="4"/>
  <c r="DF7" i="4"/>
  <c r="DE7" i="4"/>
  <c r="DD7" i="4"/>
  <c r="DC7" i="4"/>
  <c r="DB7" i="4"/>
  <c r="DA7" i="4"/>
  <c r="CZ7" i="4"/>
  <c r="CY7" i="4"/>
  <c r="CX7" i="4"/>
  <c r="CW7" i="4"/>
  <c r="CV7" i="4"/>
  <c r="BX7" i="4"/>
  <c r="BV7" i="4"/>
  <c r="BU7" i="4"/>
  <c r="BT7" i="4"/>
  <c r="BS7" i="4"/>
  <c r="BR7" i="4"/>
  <c r="BQ7" i="4"/>
  <c r="BP7" i="4"/>
  <c r="BO7" i="4"/>
  <c r="BN7" i="4"/>
  <c r="BM7" i="4"/>
  <c r="BL7" i="4"/>
  <c r="BK7" i="4"/>
  <c r="BJ7" i="4"/>
  <c r="BI7" i="4"/>
  <c r="BH7" i="4"/>
  <c r="BG7" i="4"/>
  <c r="BF7" i="4"/>
  <c r="BE7" i="4"/>
  <c r="BD7" i="4"/>
  <c r="BC7" i="4"/>
  <c r="BB7" i="4"/>
  <c r="AD7" i="4"/>
  <c r="G7" i="4"/>
  <c r="DP6" i="4"/>
  <c r="DO6" i="4"/>
  <c r="DN6" i="4"/>
  <c r="DM6" i="4"/>
  <c r="DL6" i="4"/>
  <c r="DJ6" i="4"/>
  <c r="DI6" i="4"/>
  <c r="DH6" i="4"/>
  <c r="DG6" i="4"/>
  <c r="DF6" i="4"/>
  <c r="DE6" i="4"/>
  <c r="DD6" i="4"/>
  <c r="DC6" i="4"/>
  <c r="DB6" i="4"/>
  <c r="DA6" i="4"/>
  <c r="CZ6" i="4"/>
  <c r="CY6" i="4"/>
  <c r="CX6" i="4"/>
  <c r="CW6" i="4"/>
  <c r="CV6" i="4"/>
  <c r="CN6" i="4"/>
  <c r="DK6" i="4" s="1"/>
  <c r="BV6" i="4"/>
  <c r="BU6" i="4"/>
  <c r="BT6" i="4"/>
  <c r="BS6" i="4"/>
  <c r="BR6" i="4"/>
  <c r="BP6" i="4"/>
  <c r="BO6" i="4"/>
  <c r="BN6" i="4"/>
  <c r="BM6" i="4"/>
  <c r="BL6" i="4"/>
  <c r="BK6" i="4"/>
  <c r="BJ6" i="4"/>
  <c r="BI6" i="4"/>
  <c r="BH6" i="4"/>
  <c r="BG6" i="4"/>
  <c r="BF6" i="4"/>
  <c r="BE6" i="4"/>
  <c r="BD6" i="4"/>
  <c r="BC6" i="4"/>
  <c r="BB6" i="4"/>
  <c r="AT6" i="4"/>
  <c r="BQ6" i="4" s="1"/>
  <c r="G6" i="4"/>
  <c r="DP5" i="4"/>
  <c r="DO5" i="4"/>
  <c r="DN5" i="4"/>
  <c r="DM5" i="4"/>
  <c r="DL5" i="4"/>
  <c r="DK5" i="4"/>
  <c r="DJ5" i="4"/>
  <c r="DI5" i="4"/>
  <c r="DH5" i="4"/>
  <c r="DG5" i="4"/>
  <c r="DF5" i="4"/>
  <c r="DE5" i="4"/>
  <c r="DD5" i="4"/>
  <c r="DC5" i="4"/>
  <c r="DB5" i="4"/>
  <c r="DA5" i="4"/>
  <c r="CZ5" i="4"/>
  <c r="CY5" i="4"/>
  <c r="CX5" i="4"/>
  <c r="CV5" i="4"/>
  <c r="BZ5" i="4"/>
  <c r="BV5" i="4"/>
  <c r="BU5" i="4"/>
  <c r="BT5" i="4"/>
  <c r="BS5" i="4"/>
  <c r="BR5" i="4"/>
  <c r="BQ5" i="4"/>
  <c r="BP5" i="4"/>
  <c r="BO5" i="4"/>
  <c r="BN5" i="4"/>
  <c r="BM5" i="4"/>
  <c r="BL5" i="4"/>
  <c r="BK5" i="4"/>
  <c r="BJ5" i="4"/>
  <c r="BI5" i="4"/>
  <c r="BH5" i="4"/>
  <c r="BG5" i="4"/>
  <c r="BF5" i="4"/>
  <c r="BE5" i="4"/>
  <c r="BD5" i="4"/>
  <c r="BB5" i="4"/>
  <c r="AF5" i="4"/>
  <c r="G5" i="4"/>
  <c r="DO4" i="4"/>
  <c r="DN4" i="4"/>
  <c r="DM4" i="4"/>
  <c r="DL4" i="4"/>
  <c r="DJ4" i="4"/>
  <c r="DI4" i="4"/>
  <c r="DH4" i="4"/>
  <c r="DG4" i="4"/>
  <c r="DF4" i="4"/>
  <c r="DE4" i="4"/>
  <c r="DD4" i="4"/>
  <c r="DC4" i="4"/>
  <c r="DB4" i="4"/>
  <c r="DA4" i="4"/>
  <c r="CZ4" i="4"/>
  <c r="CY4" i="4"/>
  <c r="CX4" i="4"/>
  <c r="CW4" i="4"/>
  <c r="CV4" i="4"/>
  <c r="CS4" i="4"/>
  <c r="DP4" i="4" s="1"/>
  <c r="CN4" i="4"/>
  <c r="BU4" i="4"/>
  <c r="BT4" i="4"/>
  <c r="BS4" i="4"/>
  <c r="BR4" i="4"/>
  <c r="BP4" i="4"/>
  <c r="BO4" i="4"/>
  <c r="BN4" i="4"/>
  <c r="BM4" i="4"/>
  <c r="BL4" i="4"/>
  <c r="BK4" i="4"/>
  <c r="BJ4" i="4"/>
  <c r="BI4" i="4"/>
  <c r="BH4" i="4"/>
  <c r="BG4" i="4"/>
  <c r="BF4" i="4"/>
  <c r="BE4" i="4"/>
  <c r="BD4" i="4"/>
  <c r="BC4" i="4"/>
  <c r="BB4" i="4"/>
  <c r="AY4" i="4"/>
  <c r="AT4" i="4"/>
  <c r="BQ4" i="4" s="1"/>
  <c r="G4" i="4"/>
  <c r="AC120" i="4" l="1"/>
  <c r="AZ120" i="4" s="1"/>
  <c r="DS120" i="4"/>
  <c r="AC63" i="4"/>
  <c r="AZ63" i="4" s="1"/>
  <c r="DS63" i="4"/>
  <c r="AE35" i="4"/>
  <c r="AE125" i="4" s="1"/>
  <c r="BA80" i="4"/>
  <c r="BU91" i="4"/>
  <c r="AC85" i="4"/>
  <c r="AZ85" i="4" s="1"/>
  <c r="CU88" i="4"/>
  <c r="DI105" i="4"/>
  <c r="DA127" i="4"/>
  <c r="AC116" i="4"/>
  <c r="AZ116" i="4" s="1"/>
  <c r="BW65" i="4"/>
  <c r="DT65" i="4"/>
  <c r="BV72" i="4"/>
  <c r="O125" i="4"/>
  <c r="W125" i="4"/>
  <c r="BW70" i="4"/>
  <c r="DT70" i="4"/>
  <c r="BT91" i="4"/>
  <c r="BW87" i="4"/>
  <c r="BW92" i="4"/>
  <c r="CT98" i="4"/>
  <c r="DU98" i="4"/>
  <c r="Q123" i="4"/>
  <c r="BO128" i="4"/>
  <c r="AC112" i="4"/>
  <c r="AZ112" i="4" s="1"/>
  <c r="AC119" i="4"/>
  <c r="AZ119" i="4" s="1"/>
  <c r="DS119" i="4"/>
  <c r="N127" i="4"/>
  <c r="BW82" i="4"/>
  <c r="DS82" i="4"/>
  <c r="AC101" i="4"/>
  <c r="AZ101" i="4" s="1"/>
  <c r="DS101" i="4"/>
  <c r="AC90" i="4"/>
  <c r="AZ90" i="4" s="1"/>
  <c r="CB125" i="4"/>
  <c r="DC128" i="4"/>
  <c r="AJ125" i="4"/>
  <c r="BW59" i="4"/>
  <c r="DS59" i="4"/>
  <c r="AC84" i="4"/>
  <c r="AZ84" i="4" s="1"/>
  <c r="DS84" i="4"/>
  <c r="BW106" i="4"/>
  <c r="DS106" i="4"/>
  <c r="O127" i="4"/>
  <c r="BW118" i="4"/>
  <c r="DS118" i="4"/>
  <c r="BW55" i="4"/>
  <c r="DS55" i="4"/>
  <c r="BA82" i="4"/>
  <c r="G127" i="4"/>
  <c r="DS128" i="4" s="1"/>
  <c r="DS107" i="4"/>
  <c r="BV111" i="4"/>
  <c r="BA118" i="4"/>
  <c r="DK127" i="4"/>
  <c r="AD6" i="4"/>
  <c r="AC6" i="4" s="1"/>
  <c r="AZ6" i="4" s="1"/>
  <c r="AC8" i="4"/>
  <c r="AZ8" i="4" s="1"/>
  <c r="AD15" i="4"/>
  <c r="AD31" i="4"/>
  <c r="BW74" i="4"/>
  <c r="DF127" i="4"/>
  <c r="DN127" i="4"/>
  <c r="DI127" i="4"/>
  <c r="AC121" i="4"/>
  <c r="AZ121" i="4" s="1"/>
  <c r="DS121" i="4"/>
  <c r="DM95" i="4"/>
  <c r="BX4" i="4"/>
  <c r="BW4" i="4" s="1"/>
  <c r="CT4" i="4" s="1"/>
  <c r="AD9" i="4"/>
  <c r="AD20" i="4"/>
  <c r="AC20" i="4" s="1"/>
  <c r="AZ20" i="4" s="1"/>
  <c r="BX51" i="4"/>
  <c r="DT51" i="4" s="1"/>
  <c r="BX122" i="4"/>
  <c r="DT122" i="4" s="1"/>
  <c r="DN103" i="4"/>
  <c r="CU103" i="4" s="1"/>
  <c r="AD47" i="4"/>
  <c r="AC47" i="4" s="1"/>
  <c r="AZ47" i="4" s="1"/>
  <c r="BX57" i="4"/>
  <c r="DT57" i="4" s="1"/>
  <c r="DJ57" i="4"/>
  <c r="BX28" i="4"/>
  <c r="AD53" i="4"/>
  <c r="AC53" i="4" s="1"/>
  <c r="AZ53" i="4" s="1"/>
  <c r="AY105" i="4"/>
  <c r="BX56" i="4"/>
  <c r="DT56" i="4" s="1"/>
  <c r="BX113" i="4"/>
  <c r="DT113" i="4" s="1"/>
  <c r="BX33" i="4"/>
  <c r="BW33" i="4" s="1"/>
  <c r="CT33" i="4" s="1"/>
  <c r="BX58" i="4"/>
  <c r="DT58" i="4" s="1"/>
  <c r="DT110" i="4"/>
  <c r="BW110" i="4"/>
  <c r="BS20" i="4"/>
  <c r="BA20" i="4" s="1"/>
  <c r="AD39" i="4"/>
  <c r="AC39" i="4" s="1"/>
  <c r="AZ39" i="4" s="1"/>
  <c r="BX44" i="4"/>
  <c r="DT44" i="4" s="1"/>
  <c r="AD79" i="4"/>
  <c r="AC79" i="4" s="1"/>
  <c r="AZ79" i="4" s="1"/>
  <c r="BX89" i="4"/>
  <c r="DT89" i="4" s="1"/>
  <c r="DN93" i="4"/>
  <c r="CU93" i="4" s="1"/>
  <c r="AV105" i="4"/>
  <c r="BW103" i="4"/>
  <c r="DT103" i="4"/>
  <c r="BX116" i="4"/>
  <c r="BC122" i="4"/>
  <c r="BA122" i="4" s="1"/>
  <c r="BW96" i="4"/>
  <c r="DT96" i="4"/>
  <c r="AY91" i="4"/>
  <c r="AF35" i="4"/>
  <c r="BX22" i="4"/>
  <c r="BW22" i="4" s="1"/>
  <c r="CT22" i="4" s="1"/>
  <c r="BC28" i="4"/>
  <c r="BA28" i="4" s="1"/>
  <c r="BX36" i="4"/>
  <c r="CM71" i="4"/>
  <c r="AD96" i="4"/>
  <c r="AC96" i="4" s="1"/>
  <c r="AZ96" i="4" s="1"/>
  <c r="BX115" i="4"/>
  <c r="DT115" i="4" s="1"/>
  <c r="BH108" i="4"/>
  <c r="BC116" i="4"/>
  <c r="AK123" i="4"/>
  <c r="CF127" i="4"/>
  <c r="CF135" i="4" s="1"/>
  <c r="DP110" i="4"/>
  <c r="CZ19" i="4"/>
  <c r="CZ35" i="4" s="1"/>
  <c r="BW51" i="4"/>
  <c r="BD67" i="4"/>
  <c r="BA67" i="4" s="1"/>
  <c r="BW109" i="4"/>
  <c r="DT109" i="4"/>
  <c r="AD22" i="4"/>
  <c r="AC22" i="4" s="1"/>
  <c r="AZ22" i="4" s="1"/>
  <c r="DP33" i="4"/>
  <c r="CU33" i="4" s="1"/>
  <c r="BW43" i="4"/>
  <c r="DT43" i="4"/>
  <c r="BT103" i="4"/>
  <c r="BA103" i="4" s="1"/>
  <c r="AD111" i="4"/>
  <c r="AC111" i="4" s="1"/>
  <c r="AZ111" i="4" s="1"/>
  <c r="AT133" i="4"/>
  <c r="BC15" i="4"/>
  <c r="DK21" i="4"/>
  <c r="CU21" i="4" s="1"/>
  <c r="BV90" i="4"/>
  <c r="BA90" i="4" s="1"/>
  <c r="BC14" i="4"/>
  <c r="AD21" i="4"/>
  <c r="AC21" i="4" s="1"/>
  <c r="AZ21" i="4" s="1"/>
  <c r="CC35" i="4"/>
  <c r="CC125" i="4" s="1"/>
  <c r="BX39" i="4"/>
  <c r="BX48" i="4"/>
  <c r="DT48" i="4" s="1"/>
  <c r="BX69" i="4"/>
  <c r="AD82" i="4"/>
  <c r="AC82" i="4" s="1"/>
  <c r="AZ82" i="4" s="1"/>
  <c r="CW86" i="4"/>
  <c r="CU86" i="4" s="1"/>
  <c r="CP91" i="4"/>
  <c r="BX102" i="4"/>
  <c r="DM114" i="4"/>
  <c r="DM128" i="4" s="1"/>
  <c r="BX117" i="4"/>
  <c r="DT117" i="4" s="1"/>
  <c r="CP133" i="4"/>
  <c r="BQ85" i="4"/>
  <c r="BA85" i="4" s="1"/>
  <c r="CN91" i="4"/>
  <c r="AF132" i="4"/>
  <c r="CU122" i="4"/>
  <c r="AD5" i="4"/>
  <c r="AC5" i="4" s="1"/>
  <c r="AZ5" i="4" s="1"/>
  <c r="BX34" i="4"/>
  <c r="BW34" i="4" s="1"/>
  <c r="CT34" i="4" s="1"/>
  <c r="AF71" i="4"/>
  <c r="BX41" i="4"/>
  <c r="DT41" i="4" s="1"/>
  <c r="CW46" i="4"/>
  <c r="CU46" i="4" s="1"/>
  <c r="BX53" i="4"/>
  <c r="DT53" i="4" s="1"/>
  <c r="AD56" i="4"/>
  <c r="AC56" i="4" s="1"/>
  <c r="AZ56" i="4" s="1"/>
  <c r="AD62" i="4"/>
  <c r="AC62" i="4" s="1"/>
  <c r="AZ62" i="4" s="1"/>
  <c r="AD69" i="4"/>
  <c r="AC69" i="4" s="1"/>
  <c r="AZ69" i="4" s="1"/>
  <c r="BP77" i="4"/>
  <c r="BA77" i="4" s="1"/>
  <c r="BX79" i="4"/>
  <c r="DT79" i="4" s="1"/>
  <c r="CP129" i="4"/>
  <c r="AD102" i="4"/>
  <c r="AC102" i="4" s="1"/>
  <c r="AZ102" i="4" s="1"/>
  <c r="BV108" i="4"/>
  <c r="BV127" i="4" s="1"/>
  <c r="AD117" i="4"/>
  <c r="AC117" i="4" s="1"/>
  <c r="AZ117" i="4" s="1"/>
  <c r="CU117" i="4"/>
  <c r="BX31" i="4"/>
  <c r="BW31" i="4" s="1"/>
  <c r="CT31" i="4" s="1"/>
  <c r="AV35" i="4"/>
  <c r="BW58" i="4"/>
  <c r="AT91" i="4"/>
  <c r="BQ75" i="4"/>
  <c r="BQ91" i="4" s="1"/>
  <c r="BX78" i="4"/>
  <c r="BX83" i="4"/>
  <c r="BY105" i="4"/>
  <c r="BY125" i="4" s="1"/>
  <c r="AD109" i="4"/>
  <c r="AC109" i="4" s="1"/>
  <c r="AZ109" i="4" s="1"/>
  <c r="AC122" i="4"/>
  <c r="AZ122" i="4" s="1"/>
  <c r="CP123" i="4"/>
  <c r="AY128" i="4"/>
  <c r="BC5" i="4"/>
  <c r="BC132" i="4" s="1"/>
  <c r="AC14" i="4"/>
  <c r="AZ14" i="4" s="1"/>
  <c r="AD97" i="4"/>
  <c r="AF123" i="4"/>
  <c r="BX16" i="4"/>
  <c r="BW16" i="4" s="1"/>
  <c r="CT16" i="4" s="1"/>
  <c r="BX19" i="4"/>
  <c r="BW19" i="4" s="1"/>
  <c r="CT19" i="4" s="1"/>
  <c r="BS23" i="4"/>
  <c r="AD43" i="4"/>
  <c r="DM58" i="4"/>
  <c r="CU58" i="4" s="1"/>
  <c r="AD72" i="4"/>
  <c r="AC72" i="4" s="1"/>
  <c r="AZ72" i="4" s="1"/>
  <c r="CM91" i="4"/>
  <c r="BX94" i="4"/>
  <c r="DT94" i="4" s="1"/>
  <c r="AD99" i="4"/>
  <c r="AC99" i="4" s="1"/>
  <c r="AZ99" i="4" s="1"/>
  <c r="BA104" i="4"/>
  <c r="BX114" i="4"/>
  <c r="CW115" i="4"/>
  <c r="CU115" i="4" s="1"/>
  <c r="AY123" i="4"/>
  <c r="BL123" i="4"/>
  <c r="DG127" i="4"/>
  <c r="BP128" i="4"/>
  <c r="CU120" i="4"/>
  <c r="BS127" i="4"/>
  <c r="DJ127" i="4"/>
  <c r="BR128" i="4"/>
  <c r="BW120" i="4"/>
  <c r="BW121" i="4"/>
  <c r="DO127" i="4"/>
  <c r="DA123" i="4"/>
  <c r="DK128" i="4"/>
  <c r="CZ123" i="4"/>
  <c r="BA119" i="4"/>
  <c r="BW119" i="4"/>
  <c r="BH128" i="4"/>
  <c r="DL128" i="4"/>
  <c r="BA116" i="4"/>
  <c r="AC118" i="4"/>
  <c r="AZ118" i="4" s="1"/>
  <c r="CU118" i="4"/>
  <c r="DH127" i="4"/>
  <c r="BQ128" i="4"/>
  <c r="BA120" i="4"/>
  <c r="CA125" i="4"/>
  <c r="BI128" i="4"/>
  <c r="DA128" i="4"/>
  <c r="CW129" i="4"/>
  <c r="BW95" i="4"/>
  <c r="AC98" i="4"/>
  <c r="AZ98" i="4" s="1"/>
  <c r="BU105" i="4"/>
  <c r="CU95" i="4"/>
  <c r="BG105" i="4"/>
  <c r="DK129" i="4"/>
  <c r="BA96" i="4"/>
  <c r="CU99" i="4"/>
  <c r="BW93" i="4"/>
  <c r="DF105" i="4"/>
  <c r="BL105" i="4"/>
  <c r="BA100" i="4"/>
  <c r="BW101" i="4"/>
  <c r="BG129" i="4"/>
  <c r="BQ129" i="4"/>
  <c r="CV129" i="4"/>
  <c r="CU98" i="4"/>
  <c r="BA74" i="4"/>
  <c r="CU74" i="4"/>
  <c r="DF91" i="4"/>
  <c r="BA76" i="4"/>
  <c r="AC87" i="4"/>
  <c r="AZ87" i="4" s="1"/>
  <c r="BA88" i="4"/>
  <c r="BW88" i="4"/>
  <c r="CU89" i="4"/>
  <c r="AC76" i="4"/>
  <c r="AZ76" i="4" s="1"/>
  <c r="AC78" i="4"/>
  <c r="AZ78" i="4" s="1"/>
  <c r="BA87" i="4"/>
  <c r="BW76" i="4"/>
  <c r="AC74" i="4"/>
  <c r="AZ74" i="4" s="1"/>
  <c r="BM91" i="4"/>
  <c r="AC73" i="4"/>
  <c r="AZ73" i="4" s="1"/>
  <c r="BW80" i="4"/>
  <c r="CU80" i="4"/>
  <c r="BW86" i="4"/>
  <c r="CU76" i="4"/>
  <c r="AC88" i="4"/>
  <c r="AZ88" i="4" s="1"/>
  <c r="CU78" i="4"/>
  <c r="AC37" i="4"/>
  <c r="AZ37" i="4" s="1"/>
  <c r="AC43" i="4"/>
  <c r="AZ43" i="4" s="1"/>
  <c r="Y125" i="4"/>
  <c r="AR125" i="4"/>
  <c r="H125" i="4"/>
  <c r="AC30" i="4"/>
  <c r="AZ30" i="4" s="1"/>
  <c r="BW7" i="4"/>
  <c r="CT7" i="4" s="1"/>
  <c r="BW10" i="4"/>
  <c r="CT10" i="4" s="1"/>
  <c r="BW26" i="4"/>
  <c r="CT26" i="4" s="1"/>
  <c r="BW24" i="4"/>
  <c r="CT24" i="4" s="1"/>
  <c r="CU29" i="4"/>
  <c r="AC32" i="4"/>
  <c r="AZ32" i="4" s="1"/>
  <c r="AP135" i="4"/>
  <c r="J135" i="4"/>
  <c r="BA5" i="4"/>
  <c r="AC12" i="4"/>
  <c r="AZ12" i="4" s="1"/>
  <c r="AC17" i="4"/>
  <c r="AZ17" i="4" s="1"/>
  <c r="AC15" i="4"/>
  <c r="AZ15" i="4" s="1"/>
  <c r="CU40" i="4"/>
  <c r="AC45" i="4"/>
  <c r="AZ45" i="4" s="1"/>
  <c r="CU61" i="4"/>
  <c r="AC25" i="4"/>
  <c r="AZ25" i="4" s="1"/>
  <c r="AU125" i="4"/>
  <c r="AC42" i="4"/>
  <c r="AZ42" i="4" s="1"/>
  <c r="BW46" i="4"/>
  <c r="BW49" i="4"/>
  <c r="AC65" i="4"/>
  <c r="AZ65" i="4" s="1"/>
  <c r="AC70" i="4"/>
  <c r="AZ70" i="4" s="1"/>
  <c r="BU133" i="4"/>
  <c r="AR135" i="4"/>
  <c r="CU134" i="4"/>
  <c r="BW37" i="4"/>
  <c r="BW13" i="4"/>
  <c r="CT13" i="4" s="1"/>
  <c r="AC16" i="4"/>
  <c r="AZ16" i="4" s="1"/>
  <c r="BW27" i="4"/>
  <c r="CT27" i="4" s="1"/>
  <c r="BW64" i="4"/>
  <c r="BW17" i="4"/>
  <c r="CT17" i="4" s="1"/>
  <c r="CL135" i="4"/>
  <c r="BK130" i="4"/>
  <c r="DE130" i="4"/>
  <c r="CU24" i="4"/>
  <c r="CU32" i="4"/>
  <c r="AX125" i="4"/>
  <c r="CR125" i="4"/>
  <c r="BW45" i="4"/>
  <c r="CU73" i="4"/>
  <c r="DE91" i="4"/>
  <c r="BK133" i="4"/>
  <c r="BA26" i="4"/>
  <c r="BA49" i="4"/>
  <c r="AQ135" i="4"/>
  <c r="BA17" i="4"/>
  <c r="BS130" i="4"/>
  <c r="BW12" i="4"/>
  <c r="CT12" i="4" s="1"/>
  <c r="CZ130" i="4"/>
  <c r="DH130" i="4"/>
  <c r="AC24" i="4"/>
  <c r="AZ24" i="4" s="1"/>
  <c r="AH135" i="4"/>
  <c r="DC35" i="4"/>
  <c r="BA9" i="4"/>
  <c r="CU12" i="4"/>
  <c r="BW14" i="4"/>
  <c r="CT14" i="4" s="1"/>
  <c r="BW25" i="4"/>
  <c r="CT25" i="4" s="1"/>
  <c r="CU27" i="4"/>
  <c r="CU30" i="4"/>
  <c r="BA32" i="4"/>
  <c r="R125" i="4"/>
  <c r="Z125" i="4"/>
  <c r="CL125" i="4"/>
  <c r="CY71" i="4"/>
  <c r="CU48" i="4"/>
  <c r="BA55" i="4"/>
  <c r="CU55" i="4"/>
  <c r="AC61" i="4"/>
  <c r="AZ61" i="4" s="1"/>
  <c r="AC64" i="4"/>
  <c r="AZ64" i="4" s="1"/>
  <c r="AC67" i="4"/>
  <c r="AZ67" i="4" s="1"/>
  <c r="O135" i="4"/>
  <c r="W135" i="4"/>
  <c r="N135" i="4"/>
  <c r="CU25" i="4"/>
  <c r="BA27" i="4"/>
  <c r="BA30" i="4"/>
  <c r="BA31" i="4"/>
  <c r="AA125" i="4"/>
  <c r="DD71" i="4"/>
  <c r="CU51" i="4"/>
  <c r="BA61" i="4"/>
  <c r="X135" i="4"/>
  <c r="AJ135" i="4"/>
  <c r="BP130" i="4"/>
  <c r="AC7" i="4"/>
  <c r="AZ7" i="4" s="1"/>
  <c r="BA7" i="4"/>
  <c r="BA12" i="4"/>
  <c r="BI130" i="4"/>
  <c r="CU17" i="4"/>
  <c r="BA18" i="4"/>
  <c r="AC34" i="4"/>
  <c r="AZ34" i="4" s="1"/>
  <c r="L125" i="4"/>
  <c r="BA40" i="4"/>
  <c r="DE71" i="4"/>
  <c r="BA43" i="4"/>
  <c r="CU54" i="4"/>
  <c r="BA66" i="4"/>
  <c r="BB132" i="4"/>
  <c r="BA64" i="4"/>
  <c r="V135" i="4"/>
  <c r="R135" i="4"/>
  <c r="CU8" i="4"/>
  <c r="BH130" i="4"/>
  <c r="CU10" i="4"/>
  <c r="BB130" i="4"/>
  <c r="BJ130" i="4"/>
  <c r="BR130" i="4"/>
  <c r="BA25" i="4"/>
  <c r="AC29" i="4"/>
  <c r="AZ29" i="4" s="1"/>
  <c r="BW42" i="4"/>
  <c r="BA47" i="4"/>
  <c r="BA53" i="4"/>
  <c r="BW60" i="4"/>
  <c r="CU60" i="4"/>
  <c r="CU65" i="4"/>
  <c r="BW66" i="4"/>
  <c r="CU66" i="4"/>
  <c r="I135" i="4"/>
  <c r="CD135" i="4"/>
  <c r="BA134" i="4"/>
  <c r="BR132" i="4"/>
  <c r="DD35" i="4"/>
  <c r="BK35" i="4"/>
  <c r="CU11" i="4"/>
  <c r="BA13" i="4"/>
  <c r="BW28" i="4"/>
  <c r="CT28" i="4" s="1"/>
  <c r="BE71" i="4"/>
  <c r="BU71" i="4"/>
  <c r="BA46" i="4"/>
  <c r="CU49" i="4"/>
  <c r="CU57" i="4"/>
  <c r="AC58" i="4"/>
  <c r="AZ58" i="4" s="1"/>
  <c r="AC59" i="4"/>
  <c r="AZ59" i="4" s="1"/>
  <c r="CU63" i="4"/>
  <c r="CU64" i="4"/>
  <c r="CM135" i="4"/>
  <c r="L135" i="4"/>
  <c r="BJ132" i="4"/>
  <c r="CV35" i="4"/>
  <c r="AC28" i="4"/>
  <c r="AZ28" i="4" s="1"/>
  <c r="BD35" i="4"/>
  <c r="BL35" i="4"/>
  <c r="BT35" i="4"/>
  <c r="BW11" i="4"/>
  <c r="CT11" i="4" s="1"/>
  <c r="DA130" i="4"/>
  <c r="DI130" i="4"/>
  <c r="DD130" i="4"/>
  <c r="DL35" i="4"/>
  <c r="BA22" i="4"/>
  <c r="CU28" i="4"/>
  <c r="CJ125" i="4"/>
  <c r="AQ125" i="4"/>
  <c r="BW54" i="4"/>
  <c r="BA60" i="4"/>
  <c r="AC68" i="4"/>
  <c r="AZ68" i="4" s="1"/>
  <c r="DB35" i="4"/>
  <c r="DJ35" i="4"/>
  <c r="CU7" i="4"/>
  <c r="BN130" i="4"/>
  <c r="DB130" i="4"/>
  <c r="DJ130" i="4"/>
  <c r="BW18" i="4"/>
  <c r="CT18" i="4" s="1"/>
  <c r="CU18" i="4"/>
  <c r="AC26" i="4"/>
  <c r="AZ26" i="4" s="1"/>
  <c r="CU26" i="4"/>
  <c r="AC27" i="4"/>
  <c r="AZ27" i="4" s="1"/>
  <c r="I125" i="4"/>
  <c r="Q125" i="4"/>
  <c r="CK125" i="4"/>
  <c r="BA37" i="4"/>
  <c r="AC41" i="4"/>
  <c r="AZ41" i="4" s="1"/>
  <c r="BW48" i="4"/>
  <c r="BW57" i="4"/>
  <c r="CU59" i="4"/>
  <c r="AC36" i="4"/>
  <c r="AZ36" i="4" s="1"/>
  <c r="BJ35" i="4"/>
  <c r="CS35" i="4"/>
  <c r="AD48" i="4"/>
  <c r="AC48" i="4" s="1"/>
  <c r="AZ48" i="4" s="1"/>
  <c r="BC48" i="4"/>
  <c r="BA48" i="4" s="1"/>
  <c r="DE35" i="4"/>
  <c r="DN132" i="4"/>
  <c r="DN35" i="4"/>
  <c r="BW21" i="4"/>
  <c r="CT21" i="4" s="1"/>
  <c r="X125" i="4"/>
  <c r="DH91" i="4"/>
  <c r="DH133" i="4"/>
  <c r="BQ34" i="4"/>
  <c r="BA34" i="4" s="1"/>
  <c r="DG131" i="4"/>
  <c r="DG71" i="4"/>
  <c r="BQ41" i="4"/>
  <c r="BA41" i="4" s="1"/>
  <c r="BW73" i="4"/>
  <c r="BI129" i="4"/>
  <c r="BI105" i="4"/>
  <c r="CU104" i="4"/>
  <c r="BA63" i="4"/>
  <c r="DB133" i="4"/>
  <c r="DB91" i="4"/>
  <c r="BW8" i="4"/>
  <c r="CT8" i="4" s="1"/>
  <c r="DP9" i="4"/>
  <c r="CU9" i="4" s="1"/>
  <c r="BX9" i="4"/>
  <c r="BW9" i="4" s="1"/>
  <c r="CT9" i="4" s="1"/>
  <c r="AC13" i="4"/>
  <c r="AZ13" i="4" s="1"/>
  <c r="CU22" i="4"/>
  <c r="BA24" i="4"/>
  <c r="CU31" i="4"/>
  <c r="BA33" i="4"/>
  <c r="BB35" i="4"/>
  <c r="BR35" i="4"/>
  <c r="BG71" i="4"/>
  <c r="BG131" i="4"/>
  <c r="BO131" i="4"/>
  <c r="BO71" i="4"/>
  <c r="DI131" i="4"/>
  <c r="AD38" i="4"/>
  <c r="AV71" i="4"/>
  <c r="BS58" i="4"/>
  <c r="BS131" i="4" s="1"/>
  <c r="G133" i="4"/>
  <c r="G91" i="4"/>
  <c r="DS91" i="4" s="1"/>
  <c r="BW72" i="4"/>
  <c r="BL133" i="4"/>
  <c r="AE132" i="4"/>
  <c r="BX23" i="4"/>
  <c r="BW23" i="4" s="1"/>
  <c r="CT23" i="4" s="1"/>
  <c r="DM23" i="4"/>
  <c r="CU23" i="4" s="1"/>
  <c r="AO131" i="4"/>
  <c r="AO135" i="4" s="1"/>
  <c r="AO71" i="4"/>
  <c r="AO125" i="4" s="1"/>
  <c r="CS131" i="4"/>
  <c r="CS71" i="4"/>
  <c r="DP47" i="4"/>
  <c r="CU47" i="4" s="1"/>
  <c r="BA56" i="4"/>
  <c r="BW84" i="4"/>
  <c r="DF132" i="4"/>
  <c r="DF35" i="4"/>
  <c r="CP132" i="4"/>
  <c r="CP135" i="4" s="1"/>
  <c r="CP35" i="4"/>
  <c r="DM20" i="4"/>
  <c r="CY131" i="4"/>
  <c r="CU36" i="4"/>
  <c r="DA133" i="4"/>
  <c r="DA91" i="4"/>
  <c r="CY35" i="4"/>
  <c r="CY132" i="4"/>
  <c r="BN91" i="4"/>
  <c r="DD91" i="4"/>
  <c r="DI132" i="4"/>
  <c r="BA21" i="4"/>
  <c r="CU34" i="4"/>
  <c r="AT131" i="4"/>
  <c r="AT71" i="4"/>
  <c r="BQ36" i="4"/>
  <c r="BA36" i="4" s="1"/>
  <c r="DJ131" i="4"/>
  <c r="DJ71" i="4"/>
  <c r="AF131" i="4"/>
  <c r="BC38" i="4"/>
  <c r="BA39" i="4"/>
  <c r="CU53" i="4"/>
  <c r="CE71" i="4"/>
  <c r="CN71" i="4"/>
  <c r="DP90" i="4"/>
  <c r="CU90" i="4" s="1"/>
  <c r="BX90" i="4"/>
  <c r="DD108" i="4"/>
  <c r="DD127" i="4" s="1"/>
  <c r="CG127" i="4"/>
  <c r="CG135" i="4" s="1"/>
  <c r="BX108" i="4"/>
  <c r="CG123" i="4"/>
  <c r="CG125" i="4" s="1"/>
  <c r="G35" i="4"/>
  <c r="DS35" i="4" s="1"/>
  <c r="BA6" i="4"/>
  <c r="BE35" i="4"/>
  <c r="DG132" i="4"/>
  <c r="DG35" i="4"/>
  <c r="DA35" i="4"/>
  <c r="BF131" i="4"/>
  <c r="BF71" i="4"/>
  <c r="CZ131" i="4"/>
  <c r="CZ71" i="4"/>
  <c r="AC54" i="4"/>
  <c r="AZ54" i="4" s="1"/>
  <c r="BK91" i="4"/>
  <c r="AY132" i="4"/>
  <c r="BV4" i="4"/>
  <c r="BA4" i="4" s="1"/>
  <c r="AD4" i="4"/>
  <c r="AY35" i="4"/>
  <c r="DA132" i="4"/>
  <c r="BZ132" i="4"/>
  <c r="BX5" i="4"/>
  <c r="BW5" i="4" s="1"/>
  <c r="CT5" i="4" s="1"/>
  <c r="CW5" i="4"/>
  <c r="BA11" i="4"/>
  <c r="BH132" i="4"/>
  <c r="BH35" i="4"/>
  <c r="BP132" i="4"/>
  <c r="BP35" i="4"/>
  <c r="CU13" i="4"/>
  <c r="AC18" i="4"/>
  <c r="AZ18" i="4" s="1"/>
  <c r="DP19" i="4"/>
  <c r="M125" i="4"/>
  <c r="U125" i="4"/>
  <c r="AT35" i="4"/>
  <c r="DI35" i="4"/>
  <c r="BR131" i="4"/>
  <c r="BR71" i="4"/>
  <c r="CU37" i="4"/>
  <c r="CU41" i="4"/>
  <c r="DB43" i="4"/>
  <c r="CU43" i="4" s="1"/>
  <c r="DB45" i="4"/>
  <c r="CU45" i="4" s="1"/>
  <c r="AD50" i="4"/>
  <c r="AC50" i="4" s="1"/>
  <c r="AZ50" i="4" s="1"/>
  <c r="BC50" i="4"/>
  <c r="BA50" i="4" s="1"/>
  <c r="BA69" i="4"/>
  <c r="BC89" i="4"/>
  <c r="BA89" i="4" s="1"/>
  <c r="AD89" i="4"/>
  <c r="AC89" i="4" s="1"/>
  <c r="AZ89" i="4" s="1"/>
  <c r="BE105" i="4"/>
  <c r="BU123" i="4"/>
  <c r="DI123" i="4"/>
  <c r="AL127" i="4"/>
  <c r="AL135" i="4" s="1"/>
  <c r="AL123" i="4"/>
  <c r="AL125" i="4" s="1"/>
  <c r="BW29" i="4"/>
  <c r="CT29" i="4" s="1"/>
  <c r="BX20" i="4"/>
  <c r="BW20" i="4" s="1"/>
  <c r="CT20" i="4" s="1"/>
  <c r="CW20" i="4"/>
  <c r="AC23" i="4"/>
  <c r="AZ23" i="4" s="1"/>
  <c r="CZ91" i="4"/>
  <c r="CZ133" i="4"/>
  <c r="DN100" i="4"/>
  <c r="BX100" i="4"/>
  <c r="CQ105" i="4"/>
  <c r="CQ125" i="4" s="1"/>
  <c r="CX132" i="4"/>
  <c r="CX35" i="4"/>
  <c r="DO132" i="4"/>
  <c r="DO35" i="4"/>
  <c r="BM71" i="4"/>
  <c r="DO131" i="4"/>
  <c r="DO71" i="4"/>
  <c r="DI91" i="4"/>
  <c r="DI133" i="4"/>
  <c r="BG91" i="4"/>
  <c r="BA92" i="4"/>
  <c r="BM35" i="4"/>
  <c r="BU35" i="4"/>
  <c r="BA29" i="4"/>
  <c r="BZ131" i="4"/>
  <c r="BZ71" i="4"/>
  <c r="BX38" i="4"/>
  <c r="DT38" i="4" s="1"/>
  <c r="CW38" i="4"/>
  <c r="BL44" i="4"/>
  <c r="BL71" i="4" s="1"/>
  <c r="DL91" i="4"/>
  <c r="DG105" i="4"/>
  <c r="CS129" i="4"/>
  <c r="CS105" i="4"/>
  <c r="BX97" i="4"/>
  <c r="DT97" i="4" s="1"/>
  <c r="CU101" i="4"/>
  <c r="CY105" i="4"/>
  <c r="DO105" i="4"/>
  <c r="BQ105" i="4"/>
  <c r="AV132" i="4"/>
  <c r="BN35" i="4"/>
  <c r="DH35" i="4"/>
  <c r="DH132" i="4"/>
  <c r="AC9" i="4"/>
  <c r="AZ9" i="4" s="1"/>
  <c r="AC10" i="4"/>
  <c r="AZ10" i="4" s="1"/>
  <c r="AC11" i="4"/>
  <c r="AZ11" i="4" s="1"/>
  <c r="BG132" i="4"/>
  <c r="BG35" i="4"/>
  <c r="BO132" i="4"/>
  <c r="BO35" i="4"/>
  <c r="CN132" i="4"/>
  <c r="DK4" i="4"/>
  <c r="CN35" i="4"/>
  <c r="CU6" i="4"/>
  <c r="CW14" i="4"/>
  <c r="CS130" i="4"/>
  <c r="DP15" i="4"/>
  <c r="DP130" i="4" s="1"/>
  <c r="BZ15" i="4"/>
  <c r="BZ130" i="4" s="1"/>
  <c r="BI132" i="4"/>
  <c r="CS132" i="4"/>
  <c r="BA8" i="4"/>
  <c r="BA10" i="4"/>
  <c r="DC130" i="4"/>
  <c r="AT130" i="4"/>
  <c r="BQ16" i="4"/>
  <c r="BW32" i="4"/>
  <c r="CT32" i="4" s="1"/>
  <c r="AD33" i="4"/>
  <c r="AC33" i="4" s="1"/>
  <c r="AZ33" i="4" s="1"/>
  <c r="N125" i="4"/>
  <c r="V125" i="4"/>
  <c r="BI35" i="4"/>
  <c r="BW40" i="4"/>
  <c r="AD44" i="4"/>
  <c r="AC44" i="4" s="1"/>
  <c r="AZ44" i="4" s="1"/>
  <c r="AD46" i="4"/>
  <c r="AC46" i="4" s="1"/>
  <c r="AZ46" i="4" s="1"/>
  <c r="BX47" i="4"/>
  <c r="BX50" i="4"/>
  <c r="BX62" i="4"/>
  <c r="AC80" i="4"/>
  <c r="AZ80" i="4" s="1"/>
  <c r="BF105" i="4"/>
  <c r="CZ105" i="4"/>
  <c r="BF123" i="4"/>
  <c r="DJ123" i="4"/>
  <c r="K127" i="4"/>
  <c r="K135" i="4" s="1"/>
  <c r="BE107" i="4"/>
  <c r="K123" i="4"/>
  <c r="K125" i="4" s="1"/>
  <c r="CY107" i="4"/>
  <c r="AV131" i="4"/>
  <c r="CU62" i="4"/>
  <c r="DH105" i="4"/>
  <c r="DM96" i="4"/>
  <c r="DM129" i="4" s="1"/>
  <c r="CP105" i="4"/>
  <c r="BA101" i="4"/>
  <c r="BG123" i="4"/>
  <c r="BO123" i="4"/>
  <c r="G132" i="4"/>
  <c r="DS133" i="4" s="1"/>
  <c r="BK132" i="4"/>
  <c r="DB132" i="4"/>
  <c r="DJ132" i="4"/>
  <c r="BX6" i="4"/>
  <c r="BW6" i="4" s="1"/>
  <c r="CT6" i="4" s="1"/>
  <c r="G130" i="4"/>
  <c r="DS131" i="4" s="1"/>
  <c r="BD130" i="4"/>
  <c r="BL130" i="4"/>
  <c r="BT130" i="4"/>
  <c r="CV130" i="4"/>
  <c r="DL130" i="4"/>
  <c r="BV15" i="4"/>
  <c r="CD125" i="4"/>
  <c r="BB131" i="4"/>
  <c r="BB71" i="4"/>
  <c r="BJ131" i="4"/>
  <c r="BJ71" i="4"/>
  <c r="DC131" i="4"/>
  <c r="DC71" i="4"/>
  <c r="DK131" i="4"/>
  <c r="DK71" i="4"/>
  <c r="AK131" i="4"/>
  <c r="AK135" i="4" s="1"/>
  <c r="AY131" i="4"/>
  <c r="AY71" i="4"/>
  <c r="AD51" i="4"/>
  <c r="AC51" i="4" s="1"/>
  <c r="AZ51" i="4" s="1"/>
  <c r="BQ51" i="4"/>
  <c r="BA51" i="4" s="1"/>
  <c r="T131" i="4"/>
  <c r="G52" i="4"/>
  <c r="DS52" i="4" s="1"/>
  <c r="BN52" i="4"/>
  <c r="BN131" i="4" s="1"/>
  <c r="DH52" i="4"/>
  <c r="CU52" i="4" s="1"/>
  <c r="BA54" i="4"/>
  <c r="BA62" i="4"/>
  <c r="CU70" i="4"/>
  <c r="AK71" i="4"/>
  <c r="AK125" i="4" s="1"/>
  <c r="BI133" i="4"/>
  <c r="CS133" i="4"/>
  <c r="CS91" i="4"/>
  <c r="BA73" i="4"/>
  <c r="AC83" i="4"/>
  <c r="AZ83" i="4" s="1"/>
  <c r="BI91" i="4"/>
  <c r="BM105" i="4"/>
  <c r="BC105" i="4"/>
  <c r="BD105" i="4"/>
  <c r="DP111" i="4"/>
  <c r="CU111" i="4" s="1"/>
  <c r="AB128" i="4"/>
  <c r="AB123" i="4"/>
  <c r="BW111" i="4"/>
  <c r="AF128" i="4"/>
  <c r="BC115" i="4"/>
  <c r="BA115" i="4" s="1"/>
  <c r="AD115" i="4"/>
  <c r="AC115" i="4" s="1"/>
  <c r="AZ115" i="4" s="1"/>
  <c r="BH133" i="4"/>
  <c r="DC133" i="4"/>
  <c r="DC91" i="4"/>
  <c r="AV91" i="4"/>
  <c r="AV133" i="4"/>
  <c r="BS78" i="4"/>
  <c r="BS91" i="4" s="1"/>
  <c r="CS128" i="4"/>
  <c r="BX128" i="4" s="1"/>
  <c r="DT129" i="4" s="1"/>
  <c r="DP109" i="4"/>
  <c r="BD132" i="4"/>
  <c r="DC132" i="4"/>
  <c r="BM130" i="4"/>
  <c r="DM130" i="4"/>
  <c r="AD19" i="4"/>
  <c r="AC19" i="4" s="1"/>
  <c r="AZ19" i="4" s="1"/>
  <c r="J125" i="4"/>
  <c r="AH125" i="4"/>
  <c r="AP125" i="4"/>
  <c r="BK131" i="4"/>
  <c r="BK71" i="4"/>
  <c r="BT131" i="4"/>
  <c r="BT71" i="4"/>
  <c r="CV131" i="4"/>
  <c r="DD131" i="4"/>
  <c r="DL131" i="4"/>
  <c r="DL71" i="4"/>
  <c r="G38" i="4"/>
  <c r="DS38" i="4" s="1"/>
  <c r="AG131" i="4"/>
  <c r="AG135" i="4" s="1"/>
  <c r="AG71" i="4"/>
  <c r="AG125" i="4" s="1"/>
  <c r="AD40" i="4"/>
  <c r="AC40" i="4" s="1"/>
  <c r="AZ40" i="4" s="1"/>
  <c r="BH42" i="4"/>
  <c r="BA42" i="4" s="1"/>
  <c r="CI131" i="4"/>
  <c r="CI135" i="4" s="1"/>
  <c r="CI71" i="4"/>
  <c r="CI125" i="4" s="1"/>
  <c r="AC49" i="4"/>
  <c r="AZ49" i="4" s="1"/>
  <c r="AC60" i="4"/>
  <c r="AZ60" i="4" s="1"/>
  <c r="AC66" i="4"/>
  <c r="AZ66" i="4" s="1"/>
  <c r="T71" i="4"/>
  <c r="BJ91" i="4"/>
  <c r="BJ133" i="4"/>
  <c r="BR91" i="4"/>
  <c r="BR133" i="4"/>
  <c r="DG91" i="4"/>
  <c r="DG133" i="4"/>
  <c r="DO91" i="4"/>
  <c r="BA79" i="4"/>
  <c r="BX81" i="4"/>
  <c r="DP81" i="4"/>
  <c r="CU81" i="4" s="1"/>
  <c r="DA129" i="4"/>
  <c r="DA105" i="4"/>
  <c r="DI129" i="4"/>
  <c r="BN105" i="4"/>
  <c r="AC94" i="4"/>
  <c r="AZ94" i="4" s="1"/>
  <c r="CV105" i="4"/>
  <c r="CX129" i="4"/>
  <c r="AV129" i="4"/>
  <c r="AD95" i="4"/>
  <c r="BS95" i="4"/>
  <c r="BA95" i="4" s="1"/>
  <c r="BT132" i="4"/>
  <c r="BE130" i="4"/>
  <c r="BE132" i="4"/>
  <c r="BU132" i="4"/>
  <c r="DD132" i="4"/>
  <c r="AD130" i="4"/>
  <c r="AI35" i="4"/>
  <c r="AI125" i="4" s="1"/>
  <c r="CF125" i="4"/>
  <c r="BU131" i="4"/>
  <c r="DE131" i="4"/>
  <c r="AB131" i="4"/>
  <c r="DP38" i="4"/>
  <c r="CU39" i="4"/>
  <c r="CE131" i="4"/>
  <c r="CE135" i="4" s="1"/>
  <c r="CU50" i="4"/>
  <c r="AS131" i="4"/>
  <c r="AS135" i="4" s="1"/>
  <c r="AD57" i="4"/>
  <c r="AC57" i="4" s="1"/>
  <c r="AZ57" i="4" s="1"/>
  <c r="BP57" i="4"/>
  <c r="BP131" i="4" s="1"/>
  <c r="CU67" i="4"/>
  <c r="BA70" i="4"/>
  <c r="CV71" i="4"/>
  <c r="BB91" i="4"/>
  <c r="BB133" i="4"/>
  <c r="BA75" i="4"/>
  <c r="BA83" i="4"/>
  <c r="BA86" i="4"/>
  <c r="BL91" i="4"/>
  <c r="AC92" i="4"/>
  <c r="AZ92" i="4" s="1"/>
  <c r="BO129" i="4"/>
  <c r="BO105" i="4"/>
  <c r="DB129" i="4"/>
  <c r="DB105" i="4"/>
  <c r="DJ129" i="4"/>
  <c r="DJ105" i="4"/>
  <c r="BD127" i="4"/>
  <c r="BD123" i="4"/>
  <c r="CY108" i="4"/>
  <c r="BF128" i="4"/>
  <c r="BZ91" i="4"/>
  <c r="BZ133" i="4"/>
  <c r="CW72" i="4"/>
  <c r="CU72" i="4" s="1"/>
  <c r="BH91" i="4"/>
  <c r="BL132" i="4"/>
  <c r="BU130" i="4"/>
  <c r="BM132" i="4"/>
  <c r="CV132" i="4"/>
  <c r="DL132" i="4"/>
  <c r="BF130" i="4"/>
  <c r="BV130" i="4"/>
  <c r="CX130" i="4"/>
  <c r="DF130" i="4"/>
  <c r="DN130" i="4"/>
  <c r="BF19" i="4"/>
  <c r="BA19" i="4" s="1"/>
  <c r="AT132" i="4"/>
  <c r="BN132" i="4"/>
  <c r="DE132" i="4"/>
  <c r="AF130" i="4"/>
  <c r="BG130" i="4"/>
  <c r="BO130" i="4"/>
  <c r="CY130" i="4"/>
  <c r="DG130" i="4"/>
  <c r="DO130" i="4"/>
  <c r="DK16" i="4"/>
  <c r="DK130" i="4" s="1"/>
  <c r="CO125" i="4"/>
  <c r="BE131" i="4"/>
  <c r="BM131" i="4"/>
  <c r="CX131" i="4"/>
  <c r="CX71" i="4"/>
  <c r="DF131" i="4"/>
  <c r="DF71" i="4"/>
  <c r="DN131" i="4"/>
  <c r="DN71" i="4"/>
  <c r="BV38" i="4"/>
  <c r="DB42" i="4"/>
  <c r="CU42" i="4" s="1"/>
  <c r="CU44" i="4"/>
  <c r="BH45" i="4"/>
  <c r="BA45" i="4" s="1"/>
  <c r="CU56" i="4"/>
  <c r="BA59" i="4"/>
  <c r="BW61" i="4"/>
  <c r="BA65" i="4"/>
  <c r="AD81" i="4"/>
  <c r="AC81" i="4" s="1"/>
  <c r="AZ81" i="4" s="1"/>
  <c r="BV81" i="4"/>
  <c r="BA81" i="4" s="1"/>
  <c r="CU82" i="4"/>
  <c r="BX85" i="4"/>
  <c r="DK85" i="4"/>
  <c r="CV91" i="4"/>
  <c r="BH105" i="4"/>
  <c r="BH129" i="4"/>
  <c r="BP105" i="4"/>
  <c r="BP129" i="4"/>
  <c r="DC129" i="4"/>
  <c r="DC105" i="4"/>
  <c r="DK105" i="4"/>
  <c r="CU94" i="4"/>
  <c r="DP97" i="4"/>
  <c r="CU97" i="4" s="1"/>
  <c r="AB105" i="4"/>
  <c r="BV97" i="4"/>
  <c r="BV105" i="4" s="1"/>
  <c r="AB129" i="4"/>
  <c r="G97" i="4"/>
  <c r="DS97" i="4" s="1"/>
  <c r="BA98" i="4"/>
  <c r="BA102" i="4"/>
  <c r="CU102" i="4"/>
  <c r="AH134" i="4"/>
  <c r="AD134" i="4" s="1"/>
  <c r="AC134" i="4" s="1"/>
  <c r="AZ134" i="4" s="1"/>
  <c r="AF127" i="4"/>
  <c r="BC108" i="4"/>
  <c r="BC127" i="4" s="1"/>
  <c r="AD108" i="4"/>
  <c r="AC108" i="4" s="1"/>
  <c r="AZ108" i="4" s="1"/>
  <c r="BE108" i="4"/>
  <c r="DN128" i="4"/>
  <c r="H135" i="4"/>
  <c r="Y135" i="4"/>
  <c r="Z135" i="4"/>
  <c r="BI131" i="4"/>
  <c r="CN131" i="4"/>
  <c r="DA131" i="4"/>
  <c r="AC55" i="4"/>
  <c r="AZ55" i="4" s="1"/>
  <c r="BW63" i="4"/>
  <c r="CU69" i="4"/>
  <c r="DI71" i="4"/>
  <c r="BC72" i="4"/>
  <c r="AD77" i="4"/>
  <c r="AC77" i="4" s="1"/>
  <c r="AZ77" i="4" s="1"/>
  <c r="CU84" i="4"/>
  <c r="AD86" i="4"/>
  <c r="AC86" i="4" s="1"/>
  <c r="AZ86" i="4" s="1"/>
  <c r="AS91" i="4"/>
  <c r="AS125" i="4" s="1"/>
  <c r="BJ129" i="4"/>
  <c r="BJ105" i="4"/>
  <c r="BR105" i="4"/>
  <c r="BR129" i="4"/>
  <c r="CU92" i="4"/>
  <c r="DD129" i="4"/>
  <c r="DL105" i="4"/>
  <c r="DL129" i="4"/>
  <c r="AW129" i="4"/>
  <c r="AW135" i="4" s="1"/>
  <c r="BT93" i="4"/>
  <c r="BA94" i="4"/>
  <c r="AW105" i="4"/>
  <c r="AW125" i="4" s="1"/>
  <c r="DD105" i="4"/>
  <c r="G123" i="4"/>
  <c r="DS123" i="4" s="1"/>
  <c r="AC106" i="4"/>
  <c r="AZ106" i="4" s="1"/>
  <c r="BQ123" i="4"/>
  <c r="BB127" i="4"/>
  <c r="BL127" i="4"/>
  <c r="BT127" i="4"/>
  <c r="CH123" i="4"/>
  <c r="CH125" i="4" s="1"/>
  <c r="CH127" i="4"/>
  <c r="CH135" i="4" s="1"/>
  <c r="BG128" i="4"/>
  <c r="DI128" i="4"/>
  <c r="CU116" i="4"/>
  <c r="DK123" i="4"/>
  <c r="CC135" i="4"/>
  <c r="BV68" i="4"/>
  <c r="DA71" i="4"/>
  <c r="BD133" i="4"/>
  <c r="BT133" i="4"/>
  <c r="CV133" i="4"/>
  <c r="DE133" i="4"/>
  <c r="DM133" i="4"/>
  <c r="AD75" i="4"/>
  <c r="AC75" i="4" s="1"/>
  <c r="AZ75" i="4" s="1"/>
  <c r="AB91" i="4"/>
  <c r="BD91" i="4"/>
  <c r="DM91" i="4"/>
  <c r="BC129" i="4"/>
  <c r="BK129" i="4"/>
  <c r="BK105" i="4"/>
  <c r="DE105" i="4"/>
  <c r="DE129" i="4"/>
  <c r="AD104" i="4"/>
  <c r="AC104" i="4" s="1"/>
  <c r="AZ104" i="4" s="1"/>
  <c r="BM127" i="4"/>
  <c r="BU127" i="4"/>
  <c r="CS127" i="4"/>
  <c r="CS123" i="4"/>
  <c r="DP108" i="4"/>
  <c r="DE110" i="4"/>
  <c r="CU110" i="4" s="1"/>
  <c r="BK110" i="4"/>
  <c r="CX128" i="4"/>
  <c r="BA112" i="4"/>
  <c r="BA117" i="4"/>
  <c r="CK135" i="4"/>
  <c r="BI71" i="4"/>
  <c r="BE133" i="4"/>
  <c r="BM133" i="4"/>
  <c r="DF133" i="4"/>
  <c r="DN133" i="4"/>
  <c r="CN133" i="4"/>
  <c r="BX75" i="4"/>
  <c r="DK75" i="4"/>
  <c r="BX77" i="4"/>
  <c r="CU83" i="4"/>
  <c r="BA84" i="4"/>
  <c r="BE91" i="4"/>
  <c r="DN91" i="4"/>
  <c r="CW105" i="4"/>
  <c r="AE129" i="4"/>
  <c r="BB99" i="4"/>
  <c r="BB105" i="4" s="1"/>
  <c r="AD100" i="4"/>
  <c r="AC100" i="4" s="1"/>
  <c r="AZ100" i="4" s="1"/>
  <c r="BX104" i="4"/>
  <c r="DO123" i="4"/>
  <c r="BN127" i="4"/>
  <c r="G128" i="4"/>
  <c r="DS129" i="4" s="1"/>
  <c r="CY128" i="4"/>
  <c r="BV110" i="4"/>
  <c r="AD110" i="4"/>
  <c r="AC110" i="4" s="1"/>
  <c r="AZ110" i="4" s="1"/>
  <c r="BV113" i="4"/>
  <c r="BA113" i="4" s="1"/>
  <c r="AD113" i="4"/>
  <c r="AC113" i="4" s="1"/>
  <c r="AZ113" i="4" s="1"/>
  <c r="DP68" i="4"/>
  <c r="CU68" i="4" s="1"/>
  <c r="BX68" i="4"/>
  <c r="AF91" i="4"/>
  <c r="AF133" i="4"/>
  <c r="BF133" i="4"/>
  <c r="BF91" i="4"/>
  <c r="BN133" i="4"/>
  <c r="BV133" i="4"/>
  <c r="DJ77" i="4"/>
  <c r="DJ133" i="4" s="1"/>
  <c r="CU79" i="4"/>
  <c r="BT123" i="4"/>
  <c r="CZ128" i="4"/>
  <c r="BA111" i="4"/>
  <c r="BA121" i="4"/>
  <c r="BP123" i="4"/>
  <c r="BW107" i="4"/>
  <c r="DB107" i="4"/>
  <c r="AM127" i="4"/>
  <c r="AM135" i="4" s="1"/>
  <c r="AM123" i="4"/>
  <c r="AM125" i="4" s="1"/>
  <c r="DB108" i="4"/>
  <c r="P128" i="4"/>
  <c r="P135" i="4" s="1"/>
  <c r="DD109" i="4"/>
  <c r="DD128" i="4" s="1"/>
  <c r="BB128" i="4"/>
  <c r="BJ109" i="4"/>
  <c r="BJ128" i="4" s="1"/>
  <c r="CU119" i="4"/>
  <c r="P123" i="4"/>
  <c r="P125" i="4" s="1"/>
  <c r="AI135" i="4"/>
  <c r="DF129" i="4"/>
  <c r="BX99" i="4"/>
  <c r="BY129" i="4"/>
  <c r="BY135" i="4" s="1"/>
  <c r="AC107" i="4"/>
  <c r="AZ107" i="4" s="1"/>
  <c r="BH107" i="4"/>
  <c r="AN135" i="4"/>
  <c r="DC108" i="4"/>
  <c r="DC123" i="4" s="1"/>
  <c r="Q128" i="4"/>
  <c r="Q135" i="4" s="1"/>
  <c r="DE109" i="4"/>
  <c r="BK109" i="4"/>
  <c r="BK128" i="4" s="1"/>
  <c r="CV128" i="4"/>
  <c r="DF128" i="4"/>
  <c r="DP112" i="4"/>
  <c r="CU112" i="4" s="1"/>
  <c r="BX112" i="4"/>
  <c r="AV128" i="4"/>
  <c r="AD114" i="4"/>
  <c r="AC114" i="4" s="1"/>
  <c r="AZ114" i="4" s="1"/>
  <c r="AX135" i="4"/>
  <c r="CO135" i="4"/>
  <c r="BX134" i="4"/>
  <c r="BW134" i="4" s="1"/>
  <c r="CT134" i="4" s="1"/>
  <c r="BE129" i="4"/>
  <c r="BM129" i="4"/>
  <c r="BU129" i="4"/>
  <c r="CY129" i="4"/>
  <c r="DG129" i="4"/>
  <c r="DO129" i="4"/>
  <c r="CU106" i="4"/>
  <c r="CV123" i="4"/>
  <c r="DL123" i="4"/>
  <c r="BK108" i="4"/>
  <c r="BK127" i="4" s="1"/>
  <c r="BZ123" i="4"/>
  <c r="BZ127" i="4"/>
  <c r="BM109" i="4"/>
  <c r="S128" i="4"/>
  <c r="S135" i="4" s="1"/>
  <c r="BD128" i="4"/>
  <c r="BL128" i="4"/>
  <c r="CW128" i="4"/>
  <c r="DG109" i="4"/>
  <c r="DG128" i="4" s="1"/>
  <c r="DO128" i="4"/>
  <c r="CU113" i="4"/>
  <c r="DL127" i="4"/>
  <c r="CP71" i="4"/>
  <c r="AY133" i="4"/>
  <c r="BG133" i="4"/>
  <c r="BO133" i="4"/>
  <c r="CY133" i="4"/>
  <c r="DO133" i="4"/>
  <c r="BO91" i="4"/>
  <c r="CY91" i="4"/>
  <c r="BF129" i="4"/>
  <c r="BN129" i="4"/>
  <c r="CZ129" i="4"/>
  <c r="DH129" i="4"/>
  <c r="BA106" i="4"/>
  <c r="BB123" i="4"/>
  <c r="DF123" i="4"/>
  <c r="DN123" i="4"/>
  <c r="BR127" i="4"/>
  <c r="BR123" i="4"/>
  <c r="CV127" i="4"/>
  <c r="BI108" i="4"/>
  <c r="CW108" i="4"/>
  <c r="DE108" i="4"/>
  <c r="DE127" i="4" s="1"/>
  <c r="T128" i="4"/>
  <c r="T123" i="4"/>
  <c r="BN109" i="4"/>
  <c r="BN128" i="4" s="1"/>
  <c r="CX123" i="4"/>
  <c r="DH109" i="4"/>
  <c r="DH128" i="4" s="1"/>
  <c r="BS114" i="4"/>
  <c r="BS123" i="4" s="1"/>
  <c r="CU121" i="4"/>
  <c r="S123" i="4"/>
  <c r="S125" i="4" s="1"/>
  <c r="AN123" i="4"/>
  <c r="AN125" i="4" s="1"/>
  <c r="AV123" i="4"/>
  <c r="CE123" i="4"/>
  <c r="DB128" i="4"/>
  <c r="DJ128" i="4"/>
  <c r="CA135" i="4"/>
  <c r="CJ135" i="4"/>
  <c r="CR135" i="4"/>
  <c r="BT128" i="4"/>
  <c r="AU135" i="4"/>
  <c r="CB135" i="4"/>
  <c r="DD133" i="4"/>
  <c r="DL133" i="4"/>
  <c r="BD129" i="4"/>
  <c r="BL129" i="4"/>
  <c r="CQ129" i="4"/>
  <c r="CQ135" i="4" s="1"/>
  <c r="BG127" i="4"/>
  <c r="BO127" i="4"/>
  <c r="BE128" i="4"/>
  <c r="BU128" i="4"/>
  <c r="M135" i="4"/>
  <c r="U135" i="4"/>
  <c r="CT60" i="4" l="1"/>
  <c r="DU60" i="4"/>
  <c r="CT80" i="4"/>
  <c r="DU80" i="4"/>
  <c r="BE123" i="4"/>
  <c r="DS135" i="4"/>
  <c r="DS134" i="4"/>
  <c r="CT37" i="4"/>
  <c r="DU37" i="4"/>
  <c r="CT88" i="4"/>
  <c r="DU88" i="4"/>
  <c r="BC35" i="4"/>
  <c r="CT59" i="4"/>
  <c r="DU59" i="4"/>
  <c r="CT82" i="4"/>
  <c r="DU82" i="4"/>
  <c r="BA15" i="4"/>
  <c r="CT73" i="4"/>
  <c r="DU73" i="4"/>
  <c r="CT118" i="4"/>
  <c r="DU118" i="4"/>
  <c r="CT92" i="4"/>
  <c r="DU92" i="4"/>
  <c r="CT55" i="4"/>
  <c r="DU55" i="4"/>
  <c r="CT61" i="4"/>
  <c r="DU61" i="4"/>
  <c r="CT76" i="4"/>
  <c r="DU76" i="4"/>
  <c r="CT101" i="4"/>
  <c r="DU101" i="4"/>
  <c r="CT120" i="4"/>
  <c r="DU120" i="4"/>
  <c r="CT74" i="4"/>
  <c r="DU74" i="4"/>
  <c r="AB125" i="4"/>
  <c r="CT40" i="4"/>
  <c r="DU40" i="4"/>
  <c r="CT66" i="4"/>
  <c r="DU66" i="4"/>
  <c r="BW56" i="4"/>
  <c r="CT56" i="4" s="1"/>
  <c r="CT119" i="4"/>
  <c r="DU119" i="4"/>
  <c r="CT106" i="4"/>
  <c r="DU106" i="4"/>
  <c r="CT107" i="4"/>
  <c r="DU107" i="4"/>
  <c r="CT121" i="4"/>
  <c r="DU121" i="4"/>
  <c r="CT87" i="4"/>
  <c r="DU87" i="4"/>
  <c r="CT84" i="4"/>
  <c r="DU84" i="4"/>
  <c r="CT70" i="4"/>
  <c r="DU70" i="4"/>
  <c r="CT54" i="4"/>
  <c r="DU54" i="4"/>
  <c r="CT65" i="4"/>
  <c r="DU65" i="4"/>
  <c r="CT64" i="4"/>
  <c r="DU64" i="4"/>
  <c r="CT63" i="4"/>
  <c r="DU63" i="4"/>
  <c r="CT49" i="4"/>
  <c r="DU49" i="4"/>
  <c r="BW89" i="4"/>
  <c r="DU89" i="4" s="1"/>
  <c r="BW122" i="4"/>
  <c r="DU122" i="4" s="1"/>
  <c r="BT105" i="4"/>
  <c r="BW41" i="4"/>
  <c r="CT41" i="4" s="1"/>
  <c r="CU19" i="4"/>
  <c r="BS35" i="4"/>
  <c r="CZ132" i="4"/>
  <c r="CZ135" i="4" s="1"/>
  <c r="DP105" i="4"/>
  <c r="BW113" i="4"/>
  <c r="CT113" i="4" s="1"/>
  <c r="BD71" i="4"/>
  <c r="BD125" i="4" s="1"/>
  <c r="DD123" i="4"/>
  <c r="DD125" i="4" s="1"/>
  <c r="BD131" i="4"/>
  <c r="BA14" i="4"/>
  <c r="DM123" i="4"/>
  <c r="BW117" i="4"/>
  <c r="CT117" i="4" s="1"/>
  <c r="BH127" i="4"/>
  <c r="BW99" i="4"/>
  <c r="DT99" i="4"/>
  <c r="BW104" i="4"/>
  <c r="DT104" i="4"/>
  <c r="DN105" i="4"/>
  <c r="DN125" i="4" s="1"/>
  <c r="CT48" i="4"/>
  <c r="DU48" i="4"/>
  <c r="CT46" i="4"/>
  <c r="DU46" i="4"/>
  <c r="BW78" i="4"/>
  <c r="DT78" i="4"/>
  <c r="BW102" i="4"/>
  <c r="DT102" i="4"/>
  <c r="CT51" i="4"/>
  <c r="DU51" i="4"/>
  <c r="DU113" i="4"/>
  <c r="BV129" i="4"/>
  <c r="BW112" i="4"/>
  <c r="DT112" i="4"/>
  <c r="BW85" i="4"/>
  <c r="DT85" i="4"/>
  <c r="BQ133" i="4"/>
  <c r="CE125" i="4"/>
  <c r="CT72" i="4"/>
  <c r="DU72" i="4"/>
  <c r="BC130" i="4"/>
  <c r="CT45" i="4"/>
  <c r="DU45" i="4"/>
  <c r="BW44" i="4"/>
  <c r="BW114" i="4"/>
  <c r="DT114" i="4"/>
  <c r="CT43" i="4"/>
  <c r="DU43" i="4"/>
  <c r="CT96" i="4"/>
  <c r="DU96" i="4"/>
  <c r="CT89" i="4"/>
  <c r="BW83" i="4"/>
  <c r="DT83" i="4"/>
  <c r="BW108" i="4"/>
  <c r="DT108" i="4"/>
  <c r="CT42" i="4"/>
  <c r="DU42" i="4"/>
  <c r="BW116" i="4"/>
  <c r="DT116" i="4"/>
  <c r="BT129" i="4"/>
  <c r="BT135" i="4" s="1"/>
  <c r="CT122" i="4"/>
  <c r="BW75" i="4"/>
  <c r="DT75" i="4"/>
  <c r="DM131" i="4"/>
  <c r="CT111" i="4"/>
  <c r="DU111" i="4"/>
  <c r="BW50" i="4"/>
  <c r="DT50" i="4"/>
  <c r="CW71" i="4"/>
  <c r="BW69" i="4"/>
  <c r="DT69" i="4"/>
  <c r="DU41" i="4"/>
  <c r="DK133" i="4"/>
  <c r="CT58" i="4"/>
  <c r="DU58" i="4"/>
  <c r="BW36" i="4"/>
  <c r="DT36" i="4"/>
  <c r="AD127" i="4"/>
  <c r="AC127" i="4" s="1"/>
  <c r="AZ127" i="4" s="1"/>
  <c r="BW68" i="4"/>
  <c r="DT68" i="4"/>
  <c r="BS133" i="4"/>
  <c r="BW81" i="4"/>
  <c r="DT81" i="4"/>
  <c r="BW47" i="4"/>
  <c r="DT47" i="4"/>
  <c r="CT86" i="4"/>
  <c r="DU86" i="4"/>
  <c r="BW94" i="4"/>
  <c r="BW115" i="4"/>
  <c r="BW79" i="4"/>
  <c r="CT109" i="4"/>
  <c r="DU109" i="4"/>
  <c r="CT103" i="4"/>
  <c r="DU103" i="4"/>
  <c r="CT110" i="4"/>
  <c r="DU110" i="4"/>
  <c r="BW100" i="4"/>
  <c r="DT100" i="4"/>
  <c r="CT57" i="4"/>
  <c r="DU57" i="4"/>
  <c r="BW77" i="4"/>
  <c r="DT77" i="4"/>
  <c r="CT93" i="4"/>
  <c r="DU93" i="4"/>
  <c r="CT95" i="4"/>
  <c r="DU95" i="4"/>
  <c r="BS132" i="4"/>
  <c r="BW62" i="4"/>
  <c r="DT62" i="4"/>
  <c r="BW53" i="4"/>
  <c r="BC128" i="4"/>
  <c r="BS128" i="4"/>
  <c r="BW90" i="4"/>
  <c r="DT90" i="4"/>
  <c r="CM125" i="4"/>
  <c r="BW39" i="4"/>
  <c r="DT39" i="4"/>
  <c r="BP91" i="4"/>
  <c r="BA23" i="4"/>
  <c r="DP129" i="4"/>
  <c r="BA78" i="4"/>
  <c r="BV123" i="4"/>
  <c r="DP123" i="4"/>
  <c r="BP133" i="4"/>
  <c r="BP135" i="4" s="1"/>
  <c r="CU114" i="4"/>
  <c r="AF125" i="4"/>
  <c r="AC97" i="4"/>
  <c r="AZ97" i="4" s="1"/>
  <c r="DM71" i="4"/>
  <c r="DP128" i="4"/>
  <c r="BA93" i="4"/>
  <c r="BC123" i="4"/>
  <c r="DB127" i="4"/>
  <c r="CU108" i="4"/>
  <c r="DC127" i="4"/>
  <c r="DC135" i="4" s="1"/>
  <c r="BA108" i="4"/>
  <c r="BT125" i="4"/>
  <c r="DE128" i="4"/>
  <c r="CU128" i="4" s="1"/>
  <c r="DG123" i="4"/>
  <c r="DG125" i="4" s="1"/>
  <c r="BN123" i="4"/>
  <c r="AD128" i="4"/>
  <c r="AC128" i="4" s="1"/>
  <c r="AZ128" i="4" s="1"/>
  <c r="BA110" i="4"/>
  <c r="BV128" i="4"/>
  <c r="BS129" i="4"/>
  <c r="CV125" i="4"/>
  <c r="G129" i="4"/>
  <c r="DS130" i="4" s="1"/>
  <c r="DS137" i="4" s="1"/>
  <c r="AD133" i="4"/>
  <c r="AC133" i="4" s="1"/>
  <c r="AZ133" i="4" s="1"/>
  <c r="DK91" i="4"/>
  <c r="DP91" i="4"/>
  <c r="BV91" i="4"/>
  <c r="BX132" i="4"/>
  <c r="CU75" i="4"/>
  <c r="CW131" i="4"/>
  <c r="DH71" i="4"/>
  <c r="AY125" i="4"/>
  <c r="BA57" i="4"/>
  <c r="BG125" i="4"/>
  <c r="DH131" i="4"/>
  <c r="DH135" i="4" s="1"/>
  <c r="AT135" i="4"/>
  <c r="T135" i="4"/>
  <c r="DC125" i="4"/>
  <c r="CZ125" i="4"/>
  <c r="AY135" i="4"/>
  <c r="CN135" i="4"/>
  <c r="BS71" i="4"/>
  <c r="BL125" i="4"/>
  <c r="BA58" i="4"/>
  <c r="BQ132" i="4"/>
  <c r="BC131" i="4"/>
  <c r="DM132" i="4"/>
  <c r="AV125" i="4"/>
  <c r="DI135" i="4"/>
  <c r="AC130" i="4"/>
  <c r="AZ130" i="4" s="1"/>
  <c r="DL125" i="4"/>
  <c r="BQ35" i="4"/>
  <c r="AC38" i="4"/>
  <c r="AZ38" i="4" s="1"/>
  <c r="BV71" i="4"/>
  <c r="CW132" i="4"/>
  <c r="AV135" i="4"/>
  <c r="BW128" i="4"/>
  <c r="BX131" i="4"/>
  <c r="DT132" i="4" s="1"/>
  <c r="DD135" i="4"/>
  <c r="AE135" i="4"/>
  <c r="DO135" i="4"/>
  <c r="G71" i="4"/>
  <c r="DS71" i="4" s="1"/>
  <c r="DS125" i="4" s="1"/>
  <c r="DF135" i="4"/>
  <c r="BJ135" i="4"/>
  <c r="DJ135" i="4"/>
  <c r="BF132" i="4"/>
  <c r="BF135" i="4" s="1"/>
  <c r="BX133" i="4"/>
  <c r="AB135" i="4"/>
  <c r="CU16" i="4"/>
  <c r="BP71" i="4"/>
  <c r="BE125" i="4"/>
  <c r="BN71" i="4"/>
  <c r="BN125" i="4" s="1"/>
  <c r="T125" i="4"/>
  <c r="BV131" i="4"/>
  <c r="DP132" i="4"/>
  <c r="BA68" i="4"/>
  <c r="G131" i="4"/>
  <c r="DS132" i="4" s="1"/>
  <c r="DA135" i="4"/>
  <c r="BA52" i="4"/>
  <c r="BX71" i="4"/>
  <c r="DT71" i="4" s="1"/>
  <c r="BU125" i="4"/>
  <c r="BX130" i="4"/>
  <c r="DG135" i="4"/>
  <c r="BK135" i="4"/>
  <c r="CX135" i="4"/>
  <c r="BH131" i="4"/>
  <c r="AD91" i="4"/>
  <c r="AC91" i="4" s="1"/>
  <c r="AZ91" i="4" s="1"/>
  <c r="CW133" i="4"/>
  <c r="CW91" i="4"/>
  <c r="AD132" i="4"/>
  <c r="AC132" i="4" s="1"/>
  <c r="AZ132" i="4" s="1"/>
  <c r="AC4" i="4"/>
  <c r="AZ4" i="4" s="1"/>
  <c r="AD35" i="4"/>
  <c r="DB131" i="4"/>
  <c r="CU77" i="4"/>
  <c r="CU100" i="4"/>
  <c r="DE123" i="4"/>
  <c r="DE125" i="4" s="1"/>
  <c r="BJ123" i="4"/>
  <c r="BJ125" i="4" s="1"/>
  <c r="BS105" i="4"/>
  <c r="BS125" i="4" s="1"/>
  <c r="BW52" i="4"/>
  <c r="AC52" i="4"/>
  <c r="AZ52" i="4" s="1"/>
  <c r="DP127" i="4"/>
  <c r="DP35" i="4"/>
  <c r="AT125" i="4"/>
  <c r="BQ131" i="4"/>
  <c r="BQ71" i="4"/>
  <c r="DP133" i="4"/>
  <c r="CS125" i="4"/>
  <c r="AD131" i="4"/>
  <c r="DP71" i="4"/>
  <c r="BA114" i="4"/>
  <c r="AC95" i="4"/>
  <c r="AZ95" i="4" s="1"/>
  <c r="AD105" i="4"/>
  <c r="CY127" i="4"/>
  <c r="CY135" i="4" s="1"/>
  <c r="DB71" i="4"/>
  <c r="CP125" i="4"/>
  <c r="DP131" i="4"/>
  <c r="BM128" i="4"/>
  <c r="BM123" i="4"/>
  <c r="BM125" i="4" s="1"/>
  <c r="BN135" i="4"/>
  <c r="CU96" i="4"/>
  <c r="AD129" i="4"/>
  <c r="BA16" i="4"/>
  <c r="BE127" i="4"/>
  <c r="BE135" i="4" s="1"/>
  <c r="CN125" i="4"/>
  <c r="DO125" i="4"/>
  <c r="DM35" i="4"/>
  <c r="BG135" i="4"/>
  <c r="AD123" i="4"/>
  <c r="AC123" i="4" s="1"/>
  <c r="AZ123" i="4" s="1"/>
  <c r="DH123" i="4"/>
  <c r="DH125" i="4" s="1"/>
  <c r="DM105" i="4"/>
  <c r="BX105" i="4"/>
  <c r="DT105" i="4" s="1"/>
  <c r="BL131" i="4"/>
  <c r="DK132" i="4"/>
  <c r="DK35" i="4"/>
  <c r="DK125" i="4" s="1"/>
  <c r="BA44" i="4"/>
  <c r="BC71" i="4"/>
  <c r="DF125" i="4"/>
  <c r="BX91" i="4"/>
  <c r="CW123" i="4"/>
  <c r="BO135" i="4"/>
  <c r="BK123" i="4"/>
  <c r="BK125" i="4" s="1"/>
  <c r="BX123" i="4"/>
  <c r="CU85" i="4"/>
  <c r="BV132" i="4"/>
  <c r="BV35" i="4"/>
  <c r="BB125" i="4"/>
  <c r="CV135" i="4"/>
  <c r="DL135" i="4"/>
  <c r="BX129" i="4"/>
  <c r="DT130" i="4" s="1"/>
  <c r="BH123" i="4"/>
  <c r="CU109" i="4"/>
  <c r="CY123" i="4"/>
  <c r="CY125" i="4" s="1"/>
  <c r="CS135" i="4"/>
  <c r="BA107" i="4"/>
  <c r="BC133" i="4"/>
  <c r="BC91" i="4"/>
  <c r="BA72" i="4"/>
  <c r="G105" i="4"/>
  <c r="DS105" i="4" s="1"/>
  <c r="BQ130" i="4"/>
  <c r="BX15" i="4"/>
  <c r="CW15" i="4"/>
  <c r="CU15" i="4" s="1"/>
  <c r="BZ35" i="4"/>
  <c r="BZ125" i="4" s="1"/>
  <c r="BW97" i="4"/>
  <c r="CU38" i="4"/>
  <c r="CU71" i="4" s="1"/>
  <c r="CU4" i="4"/>
  <c r="CW127" i="4"/>
  <c r="DI125" i="4"/>
  <c r="BF35" i="4"/>
  <c r="BF125" i="4" s="1"/>
  <c r="DA125" i="4"/>
  <c r="BA38" i="4"/>
  <c r="BH71" i="4"/>
  <c r="DJ91" i="4"/>
  <c r="DJ125" i="4" s="1"/>
  <c r="CU5" i="4"/>
  <c r="BA99" i="4"/>
  <c r="BB129" i="4"/>
  <c r="CU14" i="4"/>
  <c r="CU20" i="4"/>
  <c r="BI127" i="4"/>
  <c r="BI135" i="4" s="1"/>
  <c r="BI123" i="4"/>
  <c r="BI125" i="4" s="1"/>
  <c r="BD135" i="4"/>
  <c r="BR125" i="4"/>
  <c r="BZ135" i="4"/>
  <c r="BX127" i="4"/>
  <c r="DT128" i="4" s="1"/>
  <c r="DN129" i="4"/>
  <c r="DN135" i="4" s="1"/>
  <c r="BR135" i="4"/>
  <c r="BU135" i="4"/>
  <c r="AF135" i="4"/>
  <c r="BA109" i="4"/>
  <c r="BA97" i="4"/>
  <c r="DB123" i="4"/>
  <c r="BO125" i="4"/>
  <c r="BW38" i="4"/>
  <c r="CX125" i="4"/>
  <c r="CU107" i="4"/>
  <c r="AD71" i="4"/>
  <c r="DU117" i="4" l="1"/>
  <c r="CT52" i="4"/>
  <c r="DU52" i="4"/>
  <c r="DU56" i="4"/>
  <c r="CW130" i="4"/>
  <c r="CU130" i="4" s="1"/>
  <c r="CU123" i="4"/>
  <c r="BH135" i="4"/>
  <c r="DM135" i="4"/>
  <c r="BA91" i="4"/>
  <c r="CT83" i="4"/>
  <c r="DU83" i="4"/>
  <c r="CT114" i="4"/>
  <c r="DU114" i="4"/>
  <c r="CT68" i="4"/>
  <c r="DU68" i="4"/>
  <c r="CT44" i="4"/>
  <c r="DU44" i="4"/>
  <c r="BA130" i="4"/>
  <c r="BA35" i="4"/>
  <c r="CT39" i="4"/>
  <c r="DU39" i="4"/>
  <c r="CT53" i="4"/>
  <c r="DU53" i="4"/>
  <c r="CT116" i="4"/>
  <c r="DU116" i="4"/>
  <c r="CT85" i="4"/>
  <c r="DU85" i="4"/>
  <c r="BW132" i="4"/>
  <c r="DT133" i="4"/>
  <c r="DT137" i="4" s="1"/>
  <c r="CT94" i="4"/>
  <c r="DU94" i="4"/>
  <c r="CT50" i="4"/>
  <c r="DU50" i="4"/>
  <c r="CT38" i="4"/>
  <c r="DU38" i="4"/>
  <c r="BW123" i="4"/>
  <c r="DT123" i="4"/>
  <c r="BS135" i="4"/>
  <c r="CT77" i="4"/>
  <c r="DU77" i="4"/>
  <c r="CT69" i="4"/>
  <c r="DU69" i="4"/>
  <c r="CT102" i="4"/>
  <c r="DU102" i="4"/>
  <c r="CT112" i="4"/>
  <c r="DU112" i="4"/>
  <c r="CT104" i="4"/>
  <c r="DU104" i="4"/>
  <c r="CT90" i="4"/>
  <c r="DU90" i="4"/>
  <c r="CT75" i="4"/>
  <c r="DU75" i="4"/>
  <c r="CT78" i="4"/>
  <c r="DU78" i="4"/>
  <c r="BW91" i="4"/>
  <c r="DT91" i="4"/>
  <c r="CT128" i="4"/>
  <c r="DU129" i="4"/>
  <c r="CT100" i="4"/>
  <c r="DU100" i="4"/>
  <c r="CT115" i="4"/>
  <c r="DU115" i="4"/>
  <c r="BW130" i="4"/>
  <c r="DT131" i="4"/>
  <c r="BW133" i="4"/>
  <c r="DT135" i="4"/>
  <c r="DT134" i="4"/>
  <c r="CT62" i="4"/>
  <c r="DU62" i="4"/>
  <c r="CT47" i="4"/>
  <c r="DU47" i="4"/>
  <c r="CT36" i="4"/>
  <c r="DU36" i="4"/>
  <c r="BH125" i="4"/>
  <c r="CT97" i="4"/>
  <c r="DU97" i="4"/>
  <c r="BA133" i="4"/>
  <c r="BP125" i="4"/>
  <c r="CT79" i="4"/>
  <c r="DU79" i="4"/>
  <c r="CT81" i="4"/>
  <c r="DU81" i="4"/>
  <c r="CT108" i="4"/>
  <c r="DU108" i="4"/>
  <c r="CT99" i="4"/>
  <c r="DU99" i="4"/>
  <c r="DE135" i="4"/>
  <c r="DE136" i="4" s="1"/>
  <c r="BA129" i="4"/>
  <c r="BV135" i="4"/>
  <c r="BA128" i="4"/>
  <c r="BA123" i="4"/>
  <c r="CZ136" i="4"/>
  <c r="G125" i="4"/>
  <c r="BW129" i="4"/>
  <c r="AC129" i="4"/>
  <c r="AZ129" i="4" s="1"/>
  <c r="CV136" i="4"/>
  <c r="G135" i="4"/>
  <c r="BB135" i="4"/>
  <c r="BA105" i="4"/>
  <c r="DL136" i="4"/>
  <c r="AC71" i="4"/>
  <c r="AZ71" i="4" s="1"/>
  <c r="BV125" i="4"/>
  <c r="CU133" i="4"/>
  <c r="AD135" i="4"/>
  <c r="DG136" i="4"/>
  <c r="DC136" i="4"/>
  <c r="DI136" i="4"/>
  <c r="DO136" i="4"/>
  <c r="DD136" i="4"/>
  <c r="CU132" i="4"/>
  <c r="CX136" i="4"/>
  <c r="BA127" i="4"/>
  <c r="DH136" i="4"/>
  <c r="CU91" i="4"/>
  <c r="BQ125" i="4"/>
  <c r="CU127" i="4"/>
  <c r="BW71" i="4"/>
  <c r="BA71" i="4"/>
  <c r="AC131" i="4"/>
  <c r="AZ131" i="4" s="1"/>
  <c r="CW35" i="4"/>
  <c r="CW125" i="4" s="1"/>
  <c r="CU105" i="4"/>
  <c r="CU129" i="4"/>
  <c r="BW131" i="4"/>
  <c r="BA131" i="4"/>
  <c r="DP135" i="4"/>
  <c r="CU131" i="4"/>
  <c r="DA136" i="4"/>
  <c r="DF136" i="4"/>
  <c r="DB135" i="4"/>
  <c r="DJ136" i="4"/>
  <c r="DK135" i="4"/>
  <c r="DK136" i="4" s="1"/>
  <c r="BC135" i="4"/>
  <c r="AC105" i="4"/>
  <c r="AZ105" i="4" s="1"/>
  <c r="DP125" i="4"/>
  <c r="AD125" i="4"/>
  <c r="AC35" i="4"/>
  <c r="AZ35" i="4" s="1"/>
  <c r="CY136" i="4"/>
  <c r="BW15" i="4"/>
  <c r="CT15" i="4" s="1"/>
  <c r="BX35" i="4"/>
  <c r="DT35" i="4" s="1"/>
  <c r="BW105" i="4"/>
  <c r="DM125" i="4"/>
  <c r="BQ135" i="4"/>
  <c r="BL135" i="4"/>
  <c r="DB125" i="4"/>
  <c r="BA132" i="4"/>
  <c r="BW127" i="4"/>
  <c r="BX135" i="4"/>
  <c r="CU35" i="4"/>
  <c r="BM135" i="4"/>
  <c r="DN136" i="4"/>
  <c r="BC125" i="4"/>
  <c r="DT125" i="4" l="1"/>
  <c r="CW135" i="4"/>
  <c r="DM136" i="4"/>
  <c r="BA125" i="4"/>
  <c r="CT131" i="4"/>
  <c r="DU132" i="4"/>
  <c r="CT130" i="4"/>
  <c r="DU131" i="4"/>
  <c r="CT91" i="4"/>
  <c r="DU91" i="4"/>
  <c r="CT123" i="4"/>
  <c r="DU123" i="4"/>
  <c r="CT132" i="4"/>
  <c r="DU133" i="4"/>
  <c r="CT71" i="4"/>
  <c r="DU71" i="4"/>
  <c r="CT127" i="4"/>
  <c r="DU128" i="4"/>
  <c r="CT105" i="4"/>
  <c r="DU105" i="4"/>
  <c r="CT129" i="4"/>
  <c r="DU130" i="4"/>
  <c r="CT133" i="4"/>
  <c r="DU135" i="4"/>
  <c r="DU134" i="4"/>
  <c r="AC135" i="4"/>
  <c r="AZ135" i="4" s="1"/>
  <c r="BA135" i="4"/>
  <c r="CW136" i="4"/>
  <c r="DP136" i="4"/>
  <c r="CU135" i="4"/>
  <c r="DB136" i="4"/>
  <c r="CU125" i="4"/>
  <c r="BW135" i="4"/>
  <c r="AC125" i="4"/>
  <c r="AZ125" i="4" s="1"/>
  <c r="BX125" i="4"/>
  <c r="BW35" i="4"/>
  <c r="CT35" i="4" l="1"/>
  <c r="DU35" i="4"/>
  <c r="CT135" i="4"/>
  <c r="DU137" i="4"/>
  <c r="BW125" i="4"/>
  <c r="CT125" i="4" l="1"/>
  <c r="DU125" i="4"/>
  <c r="DP134" i="2"/>
  <c r="DO134" i="2"/>
  <c r="DN134" i="2"/>
  <c r="DM134" i="2"/>
  <c r="DJ134" i="2"/>
  <c r="CS134" i="2"/>
  <c r="CR134" i="2"/>
  <c r="CQ134" i="2"/>
  <c r="CP134" i="2"/>
  <c r="CM134" i="2"/>
  <c r="CL134" i="2"/>
  <c r="CF134" i="2"/>
  <c r="CE134" i="2"/>
  <c r="CD134" i="2"/>
  <c r="CC134" i="2"/>
  <c r="CB134" i="2"/>
  <c r="BZ134" i="2"/>
  <c r="BY134" i="2"/>
  <c r="BV134" i="2"/>
  <c r="BU134" i="2"/>
  <c r="BT134" i="2"/>
  <c r="BS134" i="2"/>
  <c r="BP134" i="2"/>
  <c r="BF134" i="2"/>
  <c r="AY134" i="2"/>
  <c r="AX134" i="2"/>
  <c r="AW134" i="2"/>
  <c r="AV134" i="2"/>
  <c r="AU134" i="2"/>
  <c r="AT134" i="2"/>
  <c r="AS134" i="2"/>
  <c r="AR134" i="2"/>
  <c r="AQ134" i="2"/>
  <c r="AP134" i="2"/>
  <c r="AO134" i="2"/>
  <c r="AN134" i="2"/>
  <c r="AM134" i="2"/>
  <c r="AL134" i="2"/>
  <c r="AK134" i="2"/>
  <c r="AJ134" i="2"/>
  <c r="AI134" i="2"/>
  <c r="AF134" i="2"/>
  <c r="AE134" i="2"/>
  <c r="AB134" i="2"/>
  <c r="Z134" i="2"/>
  <c r="Y134" i="2"/>
  <c r="X134" i="2"/>
  <c r="N134" i="2"/>
  <c r="K134" i="2"/>
  <c r="G134" i="2"/>
  <c r="CX133" i="2"/>
  <c r="CR133" i="2"/>
  <c r="CQ133" i="2"/>
  <c r="CO133" i="2"/>
  <c r="CL133" i="2"/>
  <c r="CK133" i="2"/>
  <c r="CJ133" i="2"/>
  <c r="CI133" i="2"/>
  <c r="CH133" i="2"/>
  <c r="CG133" i="2"/>
  <c r="CF133" i="2"/>
  <c r="CE133" i="2"/>
  <c r="CD133" i="2"/>
  <c r="CC133" i="2"/>
  <c r="CB133" i="2"/>
  <c r="CA133" i="2"/>
  <c r="BY133" i="2"/>
  <c r="AX133" i="2"/>
  <c r="AW133" i="2"/>
  <c r="AU133" i="2"/>
  <c r="AR133" i="2"/>
  <c r="AQ133" i="2"/>
  <c r="AP133" i="2"/>
  <c r="AO133" i="2"/>
  <c r="AN133" i="2"/>
  <c r="AM133" i="2"/>
  <c r="AL133" i="2"/>
  <c r="AK133" i="2"/>
  <c r="AJ133" i="2"/>
  <c r="AI133" i="2"/>
  <c r="AH133" i="2"/>
  <c r="AG133" i="2"/>
  <c r="AE133" i="2"/>
  <c r="Z133" i="2"/>
  <c r="Y133" i="2"/>
  <c r="X133" i="2"/>
  <c r="W133" i="2"/>
  <c r="V133" i="2"/>
  <c r="U133" i="2"/>
  <c r="T133" i="2"/>
  <c r="S133" i="2"/>
  <c r="R133" i="2"/>
  <c r="Q133" i="2"/>
  <c r="P133" i="2"/>
  <c r="O133" i="2"/>
  <c r="N133" i="2"/>
  <c r="M133" i="2"/>
  <c r="L133" i="2"/>
  <c r="K133" i="2"/>
  <c r="J133" i="2"/>
  <c r="I133" i="2"/>
  <c r="H133" i="2"/>
  <c r="CR132" i="2"/>
  <c r="CQ132" i="2"/>
  <c r="CO132" i="2"/>
  <c r="CM132" i="2"/>
  <c r="CL132" i="2"/>
  <c r="CK132" i="2"/>
  <c r="CJ132" i="2"/>
  <c r="CI132" i="2"/>
  <c r="CH132" i="2"/>
  <c r="CG132" i="2"/>
  <c r="CF132" i="2"/>
  <c r="CE132" i="2"/>
  <c r="CD132" i="2"/>
  <c r="CB132" i="2"/>
  <c r="CA132" i="2"/>
  <c r="BY132" i="2"/>
  <c r="AX132" i="2"/>
  <c r="AW132" i="2"/>
  <c r="AU132" i="2"/>
  <c r="AS132" i="2"/>
  <c r="AR132" i="2"/>
  <c r="AQ132" i="2"/>
  <c r="AP132" i="2"/>
  <c r="AO132" i="2"/>
  <c r="AN132" i="2"/>
  <c r="AM132" i="2"/>
  <c r="AL132" i="2"/>
  <c r="AK132" i="2"/>
  <c r="AJ132" i="2"/>
  <c r="AH132" i="2"/>
  <c r="AG132" i="2"/>
  <c r="AB132" i="2"/>
  <c r="Z132" i="2"/>
  <c r="Y132" i="2"/>
  <c r="X132" i="2"/>
  <c r="W132" i="2"/>
  <c r="V132" i="2"/>
  <c r="U132" i="2"/>
  <c r="T132" i="2"/>
  <c r="S132" i="2"/>
  <c r="R132" i="2"/>
  <c r="Q132" i="2"/>
  <c r="P132" i="2"/>
  <c r="O132" i="2"/>
  <c r="N132" i="2"/>
  <c r="M132" i="2"/>
  <c r="L132" i="2"/>
  <c r="K132" i="2"/>
  <c r="J132" i="2"/>
  <c r="I132" i="2"/>
  <c r="H132" i="2"/>
  <c r="CR131" i="2"/>
  <c r="CQ131" i="2"/>
  <c r="CO131" i="2"/>
  <c r="CL131" i="2"/>
  <c r="CK131" i="2"/>
  <c r="CJ131" i="2"/>
  <c r="CH131" i="2"/>
  <c r="CG131" i="2"/>
  <c r="CF131" i="2"/>
  <c r="CD131" i="2"/>
  <c r="CC131" i="2"/>
  <c r="CB131" i="2"/>
  <c r="CA131" i="2"/>
  <c r="BY131" i="2"/>
  <c r="AX131" i="2"/>
  <c r="AW131" i="2"/>
  <c r="AU131" i="2"/>
  <c r="AR131" i="2"/>
  <c r="AQ131" i="2"/>
  <c r="AP131" i="2"/>
  <c r="AN131" i="2"/>
  <c r="AM131" i="2"/>
  <c r="AL131" i="2"/>
  <c r="AJ131" i="2"/>
  <c r="AI131" i="2"/>
  <c r="AH131" i="2"/>
  <c r="AE131" i="2"/>
  <c r="AA131" i="2"/>
  <c r="AA135" i="2" s="1"/>
  <c r="Z131" i="2"/>
  <c r="Y131" i="2"/>
  <c r="X131" i="2"/>
  <c r="W131" i="2"/>
  <c r="V131" i="2"/>
  <c r="U131" i="2"/>
  <c r="S131" i="2"/>
  <c r="R131" i="2"/>
  <c r="Q131" i="2"/>
  <c r="P131" i="2"/>
  <c r="O131" i="2"/>
  <c r="N131" i="2"/>
  <c r="M131" i="2"/>
  <c r="L131" i="2"/>
  <c r="K131" i="2"/>
  <c r="J131" i="2"/>
  <c r="I131" i="2"/>
  <c r="H131" i="2"/>
  <c r="CR130" i="2"/>
  <c r="CQ130" i="2"/>
  <c r="CP130" i="2"/>
  <c r="CO130" i="2"/>
  <c r="CM130" i="2"/>
  <c r="CL130" i="2"/>
  <c r="CK130" i="2"/>
  <c r="CJ130" i="2"/>
  <c r="CI130" i="2"/>
  <c r="CH130" i="2"/>
  <c r="CG130" i="2"/>
  <c r="CF130" i="2"/>
  <c r="CE130" i="2"/>
  <c r="CD130" i="2"/>
  <c r="CC130" i="2"/>
  <c r="CB130" i="2"/>
  <c r="CA130" i="2"/>
  <c r="BY130" i="2"/>
  <c r="AX130" i="2"/>
  <c r="AW130" i="2"/>
  <c r="AV130" i="2"/>
  <c r="AU130" i="2"/>
  <c r="AS130" i="2"/>
  <c r="AR130" i="2"/>
  <c r="AQ130" i="2"/>
  <c r="AP130" i="2"/>
  <c r="AO130" i="2"/>
  <c r="AN130" i="2"/>
  <c r="AM130" i="2"/>
  <c r="AL130" i="2"/>
  <c r="AK130" i="2"/>
  <c r="AJ130" i="2"/>
  <c r="AI130" i="2"/>
  <c r="AH130" i="2"/>
  <c r="AG130" i="2"/>
  <c r="AE130" i="2"/>
  <c r="AB130" i="2"/>
  <c r="Z130" i="2"/>
  <c r="Y130" i="2"/>
  <c r="X130" i="2"/>
  <c r="W130" i="2"/>
  <c r="V130" i="2"/>
  <c r="U130" i="2"/>
  <c r="U135" i="2" s="1"/>
  <c r="T130" i="2"/>
  <c r="S130" i="2"/>
  <c r="R130" i="2"/>
  <c r="Q130" i="2"/>
  <c r="P130" i="2"/>
  <c r="O130" i="2"/>
  <c r="N130" i="2"/>
  <c r="M130" i="2"/>
  <c r="L130" i="2"/>
  <c r="K130" i="2"/>
  <c r="J130" i="2"/>
  <c r="I130" i="2"/>
  <c r="H130" i="2"/>
  <c r="CR129" i="2"/>
  <c r="CO129" i="2"/>
  <c r="CN129" i="2"/>
  <c r="CM129" i="2"/>
  <c r="CL129" i="2"/>
  <c r="CK129" i="2"/>
  <c r="CJ129" i="2"/>
  <c r="CI129" i="2"/>
  <c r="CH129" i="2"/>
  <c r="CG129" i="2"/>
  <c r="CF129" i="2"/>
  <c r="CE129" i="2"/>
  <c r="CD129" i="2"/>
  <c r="CC129" i="2"/>
  <c r="CB129" i="2"/>
  <c r="CA129" i="2"/>
  <c r="BZ129" i="2"/>
  <c r="AX129" i="2"/>
  <c r="AU129" i="2"/>
  <c r="AT129" i="2"/>
  <c r="AS129" i="2"/>
  <c r="AR129" i="2"/>
  <c r="AQ129" i="2"/>
  <c r="AP129" i="2"/>
  <c r="AO129" i="2"/>
  <c r="AN129" i="2"/>
  <c r="AM129" i="2"/>
  <c r="AL129" i="2"/>
  <c r="AK129" i="2"/>
  <c r="AJ129" i="2"/>
  <c r="AI129" i="2"/>
  <c r="AH129" i="2"/>
  <c r="AG129" i="2"/>
  <c r="AF129" i="2"/>
  <c r="Z129" i="2"/>
  <c r="Y129" i="2"/>
  <c r="W129" i="2"/>
  <c r="V129" i="2"/>
  <c r="U129" i="2"/>
  <c r="T129" i="2"/>
  <c r="S129" i="2"/>
  <c r="R129" i="2"/>
  <c r="Q129" i="2"/>
  <c r="P129" i="2"/>
  <c r="O129" i="2"/>
  <c r="N129" i="2"/>
  <c r="M129" i="2"/>
  <c r="L129" i="2"/>
  <c r="K129" i="2"/>
  <c r="J129" i="2"/>
  <c r="I129" i="2"/>
  <c r="H129" i="2"/>
  <c r="CR128" i="2"/>
  <c r="CQ128" i="2"/>
  <c r="CO128" i="2"/>
  <c r="CN128" i="2"/>
  <c r="CM128" i="2"/>
  <c r="CL128" i="2"/>
  <c r="CK128" i="2"/>
  <c r="CJ128" i="2"/>
  <c r="CI128" i="2"/>
  <c r="CH128" i="2"/>
  <c r="CG128" i="2"/>
  <c r="CF128" i="2"/>
  <c r="CE128" i="2"/>
  <c r="CD128" i="2"/>
  <c r="CC128" i="2"/>
  <c r="CB128" i="2"/>
  <c r="CA128" i="2"/>
  <c r="BY128" i="2"/>
  <c r="AX128" i="2"/>
  <c r="AW128" i="2"/>
  <c r="AU128" i="2"/>
  <c r="AT128" i="2"/>
  <c r="AS128" i="2"/>
  <c r="AR128" i="2"/>
  <c r="AQ128" i="2"/>
  <c r="AP128" i="2"/>
  <c r="AO128" i="2"/>
  <c r="AN128" i="2"/>
  <c r="AM128" i="2"/>
  <c r="AL128" i="2"/>
  <c r="AK128" i="2"/>
  <c r="AJ128" i="2"/>
  <c r="AI128" i="2"/>
  <c r="AH128" i="2"/>
  <c r="AG128" i="2"/>
  <c r="AE128" i="2"/>
  <c r="Z128" i="2"/>
  <c r="Y128" i="2"/>
  <c r="X128" i="2"/>
  <c r="W128" i="2"/>
  <c r="V128" i="2"/>
  <c r="U128" i="2"/>
  <c r="R128" i="2"/>
  <c r="O128" i="2"/>
  <c r="N128" i="2"/>
  <c r="M128" i="2"/>
  <c r="L128" i="2"/>
  <c r="K128" i="2"/>
  <c r="J128" i="2"/>
  <c r="I128" i="2"/>
  <c r="H128" i="2"/>
  <c r="CR127" i="2"/>
  <c r="CQ127" i="2"/>
  <c r="CP127" i="2"/>
  <c r="CO127" i="2"/>
  <c r="CN127" i="2"/>
  <c r="CM127" i="2"/>
  <c r="CL127" i="2"/>
  <c r="CK127" i="2"/>
  <c r="CJ127" i="2"/>
  <c r="CI127" i="2"/>
  <c r="CD127" i="2"/>
  <c r="CC127" i="2"/>
  <c r="CB127" i="2"/>
  <c r="CB135" i="2" s="1"/>
  <c r="CA127" i="2"/>
  <c r="BY127" i="2"/>
  <c r="AX127" i="2"/>
  <c r="AX135" i="2" s="1"/>
  <c r="AW127" i="2"/>
  <c r="AV127" i="2"/>
  <c r="AU127" i="2"/>
  <c r="AU135" i="2" s="1"/>
  <c r="AT127" i="2"/>
  <c r="AS127" i="2"/>
  <c r="AR127" i="2"/>
  <c r="AQ127" i="2"/>
  <c r="AP127" i="2"/>
  <c r="AP135" i="2" s="1"/>
  <c r="AO127" i="2"/>
  <c r="AJ127" i="2"/>
  <c r="AI127" i="2"/>
  <c r="AH127" i="2"/>
  <c r="AG127" i="2"/>
  <c r="AE127" i="2"/>
  <c r="AB127" i="2"/>
  <c r="Z127" i="2"/>
  <c r="Y127" i="2"/>
  <c r="X127" i="2"/>
  <c r="W127" i="2"/>
  <c r="V127" i="2"/>
  <c r="U127" i="2"/>
  <c r="T127" i="2"/>
  <c r="S127" i="2"/>
  <c r="S135" i="2" s="1"/>
  <c r="R127" i="2"/>
  <c r="P127" i="2"/>
  <c r="M127" i="2"/>
  <c r="L127" i="2"/>
  <c r="J127" i="2"/>
  <c r="I127" i="2"/>
  <c r="H127" i="2"/>
  <c r="CR123" i="2"/>
  <c r="CQ123" i="2"/>
  <c r="CO123" i="2"/>
  <c r="CN123" i="2"/>
  <c r="CM123" i="2"/>
  <c r="CL123" i="2"/>
  <c r="CK123" i="2"/>
  <c r="CJ123" i="2"/>
  <c r="CI123" i="2"/>
  <c r="CD123" i="2"/>
  <c r="CC123" i="2"/>
  <c r="CB123" i="2"/>
  <c r="CA123" i="2"/>
  <c r="BY123" i="2"/>
  <c r="AX123" i="2"/>
  <c r="AW123" i="2"/>
  <c r="AU123" i="2"/>
  <c r="AT123" i="2"/>
  <c r="AS123" i="2"/>
  <c r="AR123" i="2"/>
  <c r="AQ123" i="2"/>
  <c r="AP123" i="2"/>
  <c r="AO123" i="2"/>
  <c r="AJ123" i="2"/>
  <c r="AI123" i="2"/>
  <c r="AH123" i="2"/>
  <c r="AG123" i="2"/>
  <c r="AE123" i="2"/>
  <c r="AA123" i="2"/>
  <c r="Z123" i="2"/>
  <c r="Y123" i="2"/>
  <c r="X123" i="2"/>
  <c r="W123" i="2"/>
  <c r="V123" i="2"/>
  <c r="U123" i="2"/>
  <c r="T123" i="2"/>
  <c r="R123" i="2"/>
  <c r="M123" i="2"/>
  <c r="L123" i="2"/>
  <c r="J123" i="2"/>
  <c r="I123" i="2"/>
  <c r="H123" i="2"/>
  <c r="DP122" i="2"/>
  <c r="DO122" i="2"/>
  <c r="DN122" i="2"/>
  <c r="DM122" i="2"/>
  <c r="DL122" i="2"/>
  <c r="DK122" i="2"/>
  <c r="DJ122" i="2"/>
  <c r="DI122" i="2"/>
  <c r="DH122" i="2"/>
  <c r="DG122" i="2"/>
  <c r="DF122" i="2"/>
  <c r="DE122" i="2"/>
  <c r="DD122" i="2"/>
  <c r="DC122" i="2"/>
  <c r="DB122" i="2"/>
  <c r="DA122" i="2"/>
  <c r="CZ122" i="2"/>
  <c r="CY122" i="2"/>
  <c r="CX122" i="2"/>
  <c r="CV122" i="2"/>
  <c r="BZ122" i="2"/>
  <c r="CW122" i="2" s="1"/>
  <c r="BV122" i="2"/>
  <c r="BU122" i="2"/>
  <c r="BT122" i="2"/>
  <c r="BS122" i="2"/>
  <c r="BR122" i="2"/>
  <c r="BQ122" i="2"/>
  <c r="BP122" i="2"/>
  <c r="BO122" i="2"/>
  <c r="BN122" i="2"/>
  <c r="BM122" i="2"/>
  <c r="BL122" i="2"/>
  <c r="BK122" i="2"/>
  <c r="BJ122" i="2"/>
  <c r="BI122" i="2"/>
  <c r="BH122" i="2"/>
  <c r="BG122" i="2"/>
  <c r="BF122" i="2"/>
  <c r="BE122" i="2"/>
  <c r="BD122" i="2"/>
  <c r="BB122" i="2"/>
  <c r="AF122" i="2"/>
  <c r="G122" i="2"/>
  <c r="DP121" i="2"/>
  <c r="DO121" i="2"/>
  <c r="DN121" i="2"/>
  <c r="DM121" i="2"/>
  <c r="DL121" i="2"/>
  <c r="DK121" i="2"/>
  <c r="DJ121" i="2"/>
  <c r="DI121" i="2"/>
  <c r="DH121" i="2"/>
  <c r="DG121" i="2"/>
  <c r="DF121" i="2"/>
  <c r="DE121" i="2"/>
  <c r="DD121" i="2"/>
  <c r="DC121" i="2"/>
  <c r="DB121" i="2"/>
  <c r="DA121" i="2"/>
  <c r="CZ121" i="2"/>
  <c r="CY121" i="2"/>
  <c r="CX121" i="2"/>
  <c r="CW121" i="2"/>
  <c r="CV121" i="2"/>
  <c r="BX121" i="2"/>
  <c r="BV121" i="2"/>
  <c r="BU121" i="2"/>
  <c r="BT121" i="2"/>
  <c r="BS121" i="2"/>
  <c r="BR121" i="2"/>
  <c r="BQ121" i="2"/>
  <c r="BP121" i="2"/>
  <c r="BO121" i="2"/>
  <c r="BN121" i="2"/>
  <c r="BM121" i="2"/>
  <c r="BL121" i="2"/>
  <c r="BK121" i="2"/>
  <c r="BJ121" i="2"/>
  <c r="BI121" i="2"/>
  <c r="BH121" i="2"/>
  <c r="BG121" i="2"/>
  <c r="BF121" i="2"/>
  <c r="BE121" i="2"/>
  <c r="BD121" i="2"/>
  <c r="BC121" i="2"/>
  <c r="BB121" i="2"/>
  <c r="AD121" i="2"/>
  <c r="AC121" i="2" s="1"/>
  <c r="AZ121" i="2" s="1"/>
  <c r="G121" i="2"/>
  <c r="BW121" i="2" s="1"/>
  <c r="CT121" i="2" s="1"/>
  <c r="DP120" i="2"/>
  <c r="DO120" i="2"/>
  <c r="DN120" i="2"/>
  <c r="DM120" i="2"/>
  <c r="DL120" i="2"/>
  <c r="DK120" i="2"/>
  <c r="DJ120" i="2"/>
  <c r="DI120" i="2"/>
  <c r="DH120" i="2"/>
  <c r="DG120" i="2"/>
  <c r="DF120" i="2"/>
  <c r="DE120" i="2"/>
  <c r="DD120" i="2"/>
  <c r="DC120" i="2"/>
  <c r="DB120" i="2"/>
  <c r="DA120" i="2"/>
  <c r="CZ120" i="2"/>
  <c r="CY120" i="2"/>
  <c r="CX120" i="2"/>
  <c r="CW120" i="2"/>
  <c r="CV120" i="2"/>
  <c r="CT120" i="2"/>
  <c r="BX120" i="2"/>
  <c r="BW120" i="2"/>
  <c r="BV120" i="2"/>
  <c r="BU120" i="2"/>
  <c r="BT120" i="2"/>
  <c r="BS120" i="2"/>
  <c r="BR120" i="2"/>
  <c r="BQ120" i="2"/>
  <c r="BP120" i="2"/>
  <c r="BO120" i="2"/>
  <c r="BN120" i="2"/>
  <c r="BM120" i="2"/>
  <c r="BL120" i="2"/>
  <c r="BK120" i="2"/>
  <c r="BJ120" i="2"/>
  <c r="BI120" i="2"/>
  <c r="BH120" i="2"/>
  <c r="BG120" i="2"/>
  <c r="BF120" i="2"/>
  <c r="BE120" i="2"/>
  <c r="BD120" i="2"/>
  <c r="BC120" i="2"/>
  <c r="BB120" i="2"/>
  <c r="AD120" i="2"/>
  <c r="G120" i="2"/>
  <c r="DP119" i="2"/>
  <c r="DO119" i="2"/>
  <c r="DN119" i="2"/>
  <c r="DM119" i="2"/>
  <c r="DL119" i="2"/>
  <c r="DK119" i="2"/>
  <c r="DJ119" i="2"/>
  <c r="DI119" i="2"/>
  <c r="DH119" i="2"/>
  <c r="DG119" i="2"/>
  <c r="DF119" i="2"/>
  <c r="DE119" i="2"/>
  <c r="DD119" i="2"/>
  <c r="DC119" i="2"/>
  <c r="DB119" i="2"/>
  <c r="DA119" i="2"/>
  <c r="CZ119" i="2"/>
  <c r="CY119" i="2"/>
  <c r="CX119" i="2"/>
  <c r="CW119" i="2"/>
  <c r="CV119" i="2"/>
  <c r="BX119" i="2"/>
  <c r="BV119" i="2"/>
  <c r="BU119" i="2"/>
  <c r="BT119" i="2"/>
  <c r="BS119" i="2"/>
  <c r="BR119" i="2"/>
  <c r="BQ119" i="2"/>
  <c r="BP119" i="2"/>
  <c r="BO119" i="2"/>
  <c r="BN119" i="2"/>
  <c r="BM119" i="2"/>
  <c r="BL119" i="2"/>
  <c r="BK119" i="2"/>
  <c r="BJ119" i="2"/>
  <c r="BI119" i="2"/>
  <c r="BH119" i="2"/>
  <c r="BG119" i="2"/>
  <c r="BF119" i="2"/>
  <c r="BE119" i="2"/>
  <c r="BD119" i="2"/>
  <c r="BC119" i="2"/>
  <c r="BB119" i="2"/>
  <c r="AD119" i="2"/>
  <c r="G119" i="2"/>
  <c r="DP118" i="2"/>
  <c r="DO118" i="2"/>
  <c r="DN118" i="2"/>
  <c r="DM118" i="2"/>
  <c r="DL118" i="2"/>
  <c r="DK118" i="2"/>
  <c r="DJ118" i="2"/>
  <c r="DI118" i="2"/>
  <c r="DH118" i="2"/>
  <c r="DG118" i="2"/>
  <c r="DF118" i="2"/>
  <c r="DE118" i="2"/>
  <c r="DD118" i="2"/>
  <c r="DC118" i="2"/>
  <c r="DB118" i="2"/>
  <c r="DA118" i="2"/>
  <c r="CZ118" i="2"/>
  <c r="CY118" i="2"/>
  <c r="CX118" i="2"/>
  <c r="CW118" i="2"/>
  <c r="CV118" i="2"/>
  <c r="BX118" i="2"/>
  <c r="BV118" i="2"/>
  <c r="BU118" i="2"/>
  <c r="BT118" i="2"/>
  <c r="BS118" i="2"/>
  <c r="BR118" i="2"/>
  <c r="BQ118" i="2"/>
  <c r="BP118" i="2"/>
  <c r="BO118" i="2"/>
  <c r="BN118" i="2"/>
  <c r="BM118" i="2"/>
  <c r="BL118" i="2"/>
  <c r="BK118" i="2"/>
  <c r="BJ118" i="2"/>
  <c r="BI118" i="2"/>
  <c r="BH118" i="2"/>
  <c r="BG118" i="2"/>
  <c r="BF118" i="2"/>
  <c r="BE118" i="2"/>
  <c r="BD118" i="2"/>
  <c r="BC118" i="2"/>
  <c r="BB118" i="2"/>
  <c r="AD118" i="2"/>
  <c r="G118" i="2"/>
  <c r="DP117" i="2"/>
  <c r="DO117" i="2"/>
  <c r="DN117" i="2"/>
  <c r="DM117" i="2"/>
  <c r="DL117" i="2"/>
  <c r="DK117" i="2"/>
  <c r="DJ117" i="2"/>
  <c r="DI117" i="2"/>
  <c r="DH117" i="2"/>
  <c r="DG117" i="2"/>
  <c r="DF117" i="2"/>
  <c r="DE117" i="2"/>
  <c r="DD117" i="2"/>
  <c r="DC117" i="2"/>
  <c r="DB117" i="2"/>
  <c r="DA117" i="2"/>
  <c r="CZ117" i="2"/>
  <c r="CY117" i="2"/>
  <c r="CX117" i="2"/>
  <c r="CV117" i="2"/>
  <c r="BZ117" i="2"/>
  <c r="CW117" i="2" s="1"/>
  <c r="BX117" i="2"/>
  <c r="BW117" i="2" s="1"/>
  <c r="CT117" i="2" s="1"/>
  <c r="BV117" i="2"/>
  <c r="BU117" i="2"/>
  <c r="BT117" i="2"/>
  <c r="BS117" i="2"/>
  <c r="BR117" i="2"/>
  <c r="BQ117" i="2"/>
  <c r="BP117" i="2"/>
  <c r="BO117" i="2"/>
  <c r="BN117" i="2"/>
  <c r="BM117" i="2"/>
  <c r="BL117" i="2"/>
  <c r="BK117" i="2"/>
  <c r="BJ117" i="2"/>
  <c r="BI117" i="2"/>
  <c r="BH117" i="2"/>
  <c r="BG117" i="2"/>
  <c r="BF117" i="2"/>
  <c r="BE117" i="2"/>
  <c r="BD117" i="2"/>
  <c r="BB117" i="2"/>
  <c r="AF117" i="2"/>
  <c r="BC117" i="2" s="1"/>
  <c r="G117" i="2"/>
  <c r="DP116" i="2"/>
  <c r="DO116" i="2"/>
  <c r="DN116" i="2"/>
  <c r="DM116" i="2"/>
  <c r="DL116" i="2"/>
  <c r="DK116" i="2"/>
  <c r="DJ116" i="2"/>
  <c r="DI116" i="2"/>
  <c r="DH116" i="2"/>
  <c r="DG116" i="2"/>
  <c r="DF116" i="2"/>
  <c r="DE116" i="2"/>
  <c r="DD116" i="2"/>
  <c r="DC116" i="2"/>
  <c r="DB116" i="2"/>
  <c r="DA116" i="2"/>
  <c r="CZ116" i="2"/>
  <c r="CY116" i="2"/>
  <c r="CX116" i="2"/>
  <c r="CV116" i="2"/>
  <c r="BZ116" i="2"/>
  <c r="BV116" i="2"/>
  <c r="BU116" i="2"/>
  <c r="BT116" i="2"/>
  <c r="BS116" i="2"/>
  <c r="BR116" i="2"/>
  <c r="BQ116" i="2"/>
  <c r="BP116" i="2"/>
  <c r="BO116" i="2"/>
  <c r="BN116" i="2"/>
  <c r="BM116" i="2"/>
  <c r="BL116" i="2"/>
  <c r="BK116" i="2"/>
  <c r="BJ116" i="2"/>
  <c r="BI116" i="2"/>
  <c r="BH116" i="2"/>
  <c r="BG116" i="2"/>
  <c r="BF116" i="2"/>
  <c r="BE116" i="2"/>
  <c r="BD116" i="2"/>
  <c r="BB116" i="2"/>
  <c r="AF116" i="2"/>
  <c r="BC116" i="2" s="1"/>
  <c r="G116" i="2"/>
  <c r="DP115" i="2"/>
  <c r="DO115" i="2"/>
  <c r="DN115" i="2"/>
  <c r="DM115" i="2"/>
  <c r="DL115" i="2"/>
  <c r="DK115" i="2"/>
  <c r="DJ115" i="2"/>
  <c r="DI115" i="2"/>
  <c r="DH115" i="2"/>
  <c r="DG115" i="2"/>
  <c r="DF115" i="2"/>
  <c r="DE115" i="2"/>
  <c r="DD115" i="2"/>
  <c r="DC115" i="2"/>
  <c r="DB115" i="2"/>
  <c r="DA115" i="2"/>
  <c r="DA123" i="2" s="1"/>
  <c r="CZ115" i="2"/>
  <c r="CY115" i="2"/>
  <c r="CX115" i="2"/>
  <c r="CV115" i="2"/>
  <c r="BZ115" i="2"/>
  <c r="CW115" i="2" s="1"/>
  <c r="BV115" i="2"/>
  <c r="BU115" i="2"/>
  <c r="BT115" i="2"/>
  <c r="BS115" i="2"/>
  <c r="BR115" i="2"/>
  <c r="BQ115" i="2"/>
  <c r="BP115" i="2"/>
  <c r="BO115" i="2"/>
  <c r="BN115" i="2"/>
  <c r="BM115" i="2"/>
  <c r="BL115" i="2"/>
  <c r="BK115" i="2"/>
  <c r="BJ115" i="2"/>
  <c r="BI115" i="2"/>
  <c r="BH115" i="2"/>
  <c r="BG115" i="2"/>
  <c r="BF115" i="2"/>
  <c r="BE115" i="2"/>
  <c r="BD115" i="2"/>
  <c r="BB115" i="2"/>
  <c r="AF115" i="2"/>
  <c r="AD115" i="2" s="1"/>
  <c r="G115" i="2"/>
  <c r="DP114" i="2"/>
  <c r="DO114" i="2"/>
  <c r="DO123" i="2" s="1"/>
  <c r="DN114" i="2"/>
  <c r="DL114" i="2"/>
  <c r="DK114" i="2"/>
  <c r="DJ114" i="2"/>
  <c r="DI114" i="2"/>
  <c r="DH114" i="2"/>
  <c r="DG114" i="2"/>
  <c r="DF114" i="2"/>
  <c r="DE114" i="2"/>
  <c r="DD114" i="2"/>
  <c r="DC114" i="2"/>
  <c r="DB114" i="2"/>
  <c r="DA114" i="2"/>
  <c r="CZ114" i="2"/>
  <c r="CY114" i="2"/>
  <c r="CX114" i="2"/>
  <c r="CW114" i="2"/>
  <c r="CV114" i="2"/>
  <c r="CP114" i="2"/>
  <c r="CP128" i="2" s="1"/>
  <c r="BV114" i="2"/>
  <c r="BU114" i="2"/>
  <c r="BT114" i="2"/>
  <c r="BR114" i="2"/>
  <c r="BQ114" i="2"/>
  <c r="BP114" i="2"/>
  <c r="BO114" i="2"/>
  <c r="BN114" i="2"/>
  <c r="BM114" i="2"/>
  <c r="BL114" i="2"/>
  <c r="BK114" i="2"/>
  <c r="BJ114" i="2"/>
  <c r="BI114" i="2"/>
  <c r="BH114" i="2"/>
  <c r="BG114" i="2"/>
  <c r="BF114" i="2"/>
  <c r="BE114" i="2"/>
  <c r="BD114" i="2"/>
  <c r="BC114" i="2"/>
  <c r="BB114" i="2"/>
  <c r="AV114" i="2"/>
  <c r="AD114" i="2" s="1"/>
  <c r="G114" i="2"/>
  <c r="DO113" i="2"/>
  <c r="DN113" i="2"/>
  <c r="DM113" i="2"/>
  <c r="DL113" i="2"/>
  <c r="DK113" i="2"/>
  <c r="DJ113" i="2"/>
  <c r="DI113" i="2"/>
  <c r="DH113" i="2"/>
  <c r="DG113" i="2"/>
  <c r="DF113" i="2"/>
  <c r="DE113" i="2"/>
  <c r="DD113" i="2"/>
  <c r="DC113" i="2"/>
  <c r="DB113" i="2"/>
  <c r="DA113" i="2"/>
  <c r="CZ113" i="2"/>
  <c r="CY113" i="2"/>
  <c r="CX113" i="2"/>
  <c r="CW113" i="2"/>
  <c r="CV113" i="2"/>
  <c r="CS113" i="2"/>
  <c r="BU113" i="2"/>
  <c r="BT113" i="2"/>
  <c r="BS113" i="2"/>
  <c r="BR113" i="2"/>
  <c r="BQ113" i="2"/>
  <c r="BP113" i="2"/>
  <c r="BO113" i="2"/>
  <c r="BN113" i="2"/>
  <c r="BM113" i="2"/>
  <c r="BL113" i="2"/>
  <c r="BK113" i="2"/>
  <c r="BJ113" i="2"/>
  <c r="BI113" i="2"/>
  <c r="BH113" i="2"/>
  <c r="BG113" i="2"/>
  <c r="BF113" i="2"/>
  <c r="BE113" i="2"/>
  <c r="BD113" i="2"/>
  <c r="BC113" i="2"/>
  <c r="BB113" i="2"/>
  <c r="AY113" i="2"/>
  <c r="G113" i="2"/>
  <c r="DO112" i="2"/>
  <c r="DN112" i="2"/>
  <c r="DM112" i="2"/>
  <c r="DL112" i="2"/>
  <c r="DK112" i="2"/>
  <c r="DJ112" i="2"/>
  <c r="DI112" i="2"/>
  <c r="DH112" i="2"/>
  <c r="DG112" i="2"/>
  <c r="DF112" i="2"/>
  <c r="DE112" i="2"/>
  <c r="DD112" i="2"/>
  <c r="DC112" i="2"/>
  <c r="DB112" i="2"/>
  <c r="DA112" i="2"/>
  <c r="CZ112" i="2"/>
  <c r="CY112" i="2"/>
  <c r="CX112" i="2"/>
  <c r="CW112" i="2"/>
  <c r="CV112" i="2"/>
  <c r="CS112" i="2"/>
  <c r="DP112" i="2" s="1"/>
  <c r="BX112" i="2"/>
  <c r="BU112" i="2"/>
  <c r="BT112" i="2"/>
  <c r="BS112" i="2"/>
  <c r="BR112" i="2"/>
  <c r="BQ112" i="2"/>
  <c r="BP112" i="2"/>
  <c r="BO112" i="2"/>
  <c r="BN112" i="2"/>
  <c r="BM112" i="2"/>
  <c r="BL112" i="2"/>
  <c r="BK112" i="2"/>
  <c r="BJ112" i="2"/>
  <c r="BI112" i="2"/>
  <c r="BH112" i="2"/>
  <c r="BG112" i="2"/>
  <c r="BF112" i="2"/>
  <c r="BE112" i="2"/>
  <c r="BD112" i="2"/>
  <c r="BC112" i="2"/>
  <c r="BB112" i="2"/>
  <c r="AY112" i="2"/>
  <c r="AD112" i="2" s="1"/>
  <c r="G112" i="2"/>
  <c r="DO111" i="2"/>
  <c r="DN111" i="2"/>
  <c r="DM111" i="2"/>
  <c r="DL111" i="2"/>
  <c r="DK111" i="2"/>
  <c r="DJ111" i="2"/>
  <c r="DI111" i="2"/>
  <c r="DH111" i="2"/>
  <c r="DG111" i="2"/>
  <c r="DF111" i="2"/>
  <c r="DE111" i="2"/>
  <c r="DD111" i="2"/>
  <c r="DC111" i="2"/>
  <c r="DB111" i="2"/>
  <c r="DA111" i="2"/>
  <c r="CZ111" i="2"/>
  <c r="CY111" i="2"/>
  <c r="CX111" i="2"/>
  <c r="CW111" i="2"/>
  <c r="CV111" i="2"/>
  <c r="CS111" i="2"/>
  <c r="BX111" i="2" s="1"/>
  <c r="BU111" i="2"/>
  <c r="BT111" i="2"/>
  <c r="BS111" i="2"/>
  <c r="BR111" i="2"/>
  <c r="BQ111" i="2"/>
  <c r="BP111" i="2"/>
  <c r="BO111" i="2"/>
  <c r="BN111" i="2"/>
  <c r="BM111" i="2"/>
  <c r="BL111" i="2"/>
  <c r="BK111" i="2"/>
  <c r="BJ111" i="2"/>
  <c r="BI111" i="2"/>
  <c r="BH111" i="2"/>
  <c r="BG111" i="2"/>
  <c r="BF111" i="2"/>
  <c r="BE111" i="2"/>
  <c r="BD111" i="2"/>
  <c r="BC111" i="2"/>
  <c r="BB111" i="2"/>
  <c r="AY111" i="2"/>
  <c r="AD111" i="2" s="1"/>
  <c r="AB111" i="2"/>
  <c r="AB123" i="2" s="1"/>
  <c r="DO110" i="2"/>
  <c r="DN110" i="2"/>
  <c r="DM110" i="2"/>
  <c r="DL110" i="2"/>
  <c r="DK110" i="2"/>
  <c r="DJ110" i="2"/>
  <c r="DI110" i="2"/>
  <c r="DH110" i="2"/>
  <c r="DG110" i="2"/>
  <c r="DF110" i="2"/>
  <c r="DE110" i="2"/>
  <c r="DC110" i="2"/>
  <c r="DB110" i="2"/>
  <c r="DA110" i="2"/>
  <c r="CZ110" i="2"/>
  <c r="CY110" i="2"/>
  <c r="CX110" i="2"/>
  <c r="CW110" i="2"/>
  <c r="CV110" i="2"/>
  <c r="CS110" i="2"/>
  <c r="DP110" i="2" s="1"/>
  <c r="BU110" i="2"/>
  <c r="BT110" i="2"/>
  <c r="BS110" i="2"/>
  <c r="BR110" i="2"/>
  <c r="BQ110" i="2"/>
  <c r="BP110" i="2"/>
  <c r="BO110" i="2"/>
  <c r="BN110" i="2"/>
  <c r="BM110" i="2"/>
  <c r="BL110" i="2"/>
  <c r="BI110" i="2"/>
  <c r="BH110" i="2"/>
  <c r="BG110" i="2"/>
  <c r="BF110" i="2"/>
  <c r="BF123" i="2" s="1"/>
  <c r="BE110" i="2"/>
  <c r="BD110" i="2"/>
  <c r="BC110" i="2"/>
  <c r="BB110" i="2"/>
  <c r="AY110" i="2"/>
  <c r="Q110" i="2"/>
  <c r="BK110" i="2" s="1"/>
  <c r="P110" i="2"/>
  <c r="DO109" i="2"/>
  <c r="DN109" i="2"/>
  <c r="DM109" i="2"/>
  <c r="DL109" i="2"/>
  <c r="DK109" i="2"/>
  <c r="DJ109" i="2"/>
  <c r="DI109" i="2"/>
  <c r="DH109" i="2"/>
  <c r="DG109" i="2"/>
  <c r="DF109" i="2"/>
  <c r="DE109" i="2"/>
  <c r="DC109" i="2"/>
  <c r="DB109" i="2"/>
  <c r="DA109" i="2"/>
  <c r="CZ109" i="2"/>
  <c r="CY109" i="2"/>
  <c r="CY128" i="2" s="1"/>
  <c r="CX109" i="2"/>
  <c r="CW109" i="2"/>
  <c r="CV109" i="2"/>
  <c r="CS109" i="2"/>
  <c r="DP109" i="2" s="1"/>
  <c r="BU109" i="2"/>
  <c r="BT109" i="2"/>
  <c r="BS109" i="2"/>
  <c r="BR109" i="2"/>
  <c r="BQ109" i="2"/>
  <c r="BP109" i="2"/>
  <c r="BO109" i="2"/>
  <c r="BM109" i="2"/>
  <c r="BL109" i="2"/>
  <c r="BJ109" i="2"/>
  <c r="BI109" i="2"/>
  <c r="BH109" i="2"/>
  <c r="BG109" i="2"/>
  <c r="BF109" i="2"/>
  <c r="BE109" i="2"/>
  <c r="BD109" i="2"/>
  <c r="BC109" i="2"/>
  <c r="BB109" i="2"/>
  <c r="AY109" i="2"/>
  <c r="T109" i="2"/>
  <c r="T128" i="2" s="1"/>
  <c r="S109" i="2"/>
  <c r="S128" i="2" s="1"/>
  <c r="Q109" i="2"/>
  <c r="P109" i="2"/>
  <c r="DO108" i="2"/>
  <c r="DN108" i="2"/>
  <c r="DN127" i="2" s="1"/>
  <c r="DM108" i="2"/>
  <c r="DL108" i="2"/>
  <c r="DK108" i="2"/>
  <c r="DJ108" i="2"/>
  <c r="DI108" i="2"/>
  <c r="DH108" i="2"/>
  <c r="DG108" i="2"/>
  <c r="DF108" i="2"/>
  <c r="DA108" i="2"/>
  <c r="CZ108" i="2"/>
  <c r="CX108" i="2"/>
  <c r="CV108" i="2"/>
  <c r="CS108" i="2"/>
  <c r="CH108" i="2"/>
  <c r="CH127" i="2" s="1"/>
  <c r="CG108" i="2"/>
  <c r="DD108" i="2" s="1"/>
  <c r="CF108" i="2"/>
  <c r="CE108" i="2"/>
  <c r="CE123" i="2" s="1"/>
  <c r="BZ108" i="2"/>
  <c r="CW108" i="2" s="1"/>
  <c r="CW127" i="2" s="1"/>
  <c r="BU108" i="2"/>
  <c r="BT108" i="2"/>
  <c r="BS108" i="2"/>
  <c r="BR108" i="2"/>
  <c r="BQ108" i="2"/>
  <c r="BP108" i="2"/>
  <c r="BO108" i="2"/>
  <c r="BN108" i="2"/>
  <c r="BM108" i="2"/>
  <c r="BL108" i="2"/>
  <c r="BG108" i="2"/>
  <c r="BF108" i="2"/>
  <c r="BD108" i="2"/>
  <c r="BB108" i="2"/>
  <c r="AY108" i="2"/>
  <c r="BV108" i="2" s="1"/>
  <c r="AN108" i="2"/>
  <c r="AN123" i="2" s="1"/>
  <c r="AM108" i="2"/>
  <c r="AL108" i="2"/>
  <c r="AK108" i="2"/>
  <c r="AF108" i="2"/>
  <c r="AF127" i="2" s="1"/>
  <c r="Q108" i="2"/>
  <c r="Q127" i="2" s="1"/>
  <c r="O108" i="2"/>
  <c r="N108" i="2"/>
  <c r="K108" i="2"/>
  <c r="DP107" i="2"/>
  <c r="DO107" i="2"/>
  <c r="DN107" i="2"/>
  <c r="DM107" i="2"/>
  <c r="DL107" i="2"/>
  <c r="DK107" i="2"/>
  <c r="DK127" i="2" s="1"/>
  <c r="DJ107" i="2"/>
  <c r="DJ127" i="2" s="1"/>
  <c r="DI107" i="2"/>
  <c r="DI127" i="2" s="1"/>
  <c r="DH107" i="2"/>
  <c r="DH127" i="2" s="1"/>
  <c r="DG107" i="2"/>
  <c r="DF107" i="2"/>
  <c r="DE107" i="2"/>
  <c r="DD107" i="2"/>
  <c r="DC107" i="2"/>
  <c r="DB107" i="2"/>
  <c r="DA107" i="2"/>
  <c r="DA127" i="2" s="1"/>
  <c r="CZ107" i="2"/>
  <c r="CZ127" i="2" s="1"/>
  <c r="CW107" i="2"/>
  <c r="CV107" i="2"/>
  <c r="BX107" i="2"/>
  <c r="BV107" i="2"/>
  <c r="BU107" i="2"/>
  <c r="BU127" i="2" s="1"/>
  <c r="BT107" i="2"/>
  <c r="BS107" i="2"/>
  <c r="BR107" i="2"/>
  <c r="BQ107" i="2"/>
  <c r="BP107" i="2"/>
  <c r="BO107" i="2"/>
  <c r="BO127" i="2" s="1"/>
  <c r="BN107" i="2"/>
  <c r="BM107" i="2"/>
  <c r="BM127" i="2" s="1"/>
  <c r="BL107" i="2"/>
  <c r="BK107" i="2"/>
  <c r="BJ107" i="2"/>
  <c r="BI107" i="2"/>
  <c r="BH107" i="2"/>
  <c r="BG107" i="2"/>
  <c r="BF107" i="2"/>
  <c r="BF127" i="2" s="1"/>
  <c r="BC107" i="2"/>
  <c r="BB107" i="2"/>
  <c r="AD107" i="2"/>
  <c r="N107" i="2"/>
  <c r="K107" i="2"/>
  <c r="DP106" i="2"/>
  <c r="DO106" i="2"/>
  <c r="DN106" i="2"/>
  <c r="DM106" i="2"/>
  <c r="DL106" i="2"/>
  <c r="DK106" i="2"/>
  <c r="DJ106" i="2"/>
  <c r="DI106" i="2"/>
  <c r="DH106" i="2"/>
  <c r="DG106" i="2"/>
  <c r="DF106" i="2"/>
  <c r="DE106" i="2"/>
  <c r="DD106" i="2"/>
  <c r="DC106" i="2"/>
  <c r="DB106" i="2"/>
  <c r="DA106" i="2"/>
  <c r="CZ106" i="2"/>
  <c r="CY106" i="2"/>
  <c r="CW106" i="2"/>
  <c r="CV106" i="2"/>
  <c r="BX106" i="2"/>
  <c r="BV106" i="2"/>
  <c r="BU106" i="2"/>
  <c r="BT106" i="2"/>
  <c r="BS106" i="2"/>
  <c r="BR106" i="2"/>
  <c r="BQ106" i="2"/>
  <c r="BP106" i="2"/>
  <c r="BO106" i="2"/>
  <c r="BN106" i="2"/>
  <c r="BM106" i="2"/>
  <c r="BL106" i="2"/>
  <c r="BK106" i="2"/>
  <c r="BJ106" i="2"/>
  <c r="BI106" i="2"/>
  <c r="BH106" i="2"/>
  <c r="BG106" i="2"/>
  <c r="BF106" i="2"/>
  <c r="BE106" i="2"/>
  <c r="BC106" i="2"/>
  <c r="BB106" i="2"/>
  <c r="AD106" i="2"/>
  <c r="AC106" i="2" s="1"/>
  <c r="AZ106" i="2" s="1"/>
  <c r="G106" i="2"/>
  <c r="CR105" i="2"/>
  <c r="CO105" i="2"/>
  <c r="CN105" i="2"/>
  <c r="CM105" i="2"/>
  <c r="CL105" i="2"/>
  <c r="CK105" i="2"/>
  <c r="CJ105" i="2"/>
  <c r="CI105" i="2"/>
  <c r="CH105" i="2"/>
  <c r="CG105" i="2"/>
  <c r="CF105" i="2"/>
  <c r="CE105" i="2"/>
  <c r="CD105" i="2"/>
  <c r="CC105" i="2"/>
  <c r="CB105" i="2"/>
  <c r="BZ105" i="2"/>
  <c r="AX105" i="2"/>
  <c r="AU105" i="2"/>
  <c r="AT105" i="2"/>
  <c r="AS105" i="2"/>
  <c r="AR105" i="2"/>
  <c r="AQ105" i="2"/>
  <c r="AP105" i="2"/>
  <c r="AO105" i="2"/>
  <c r="AN105" i="2"/>
  <c r="AM105" i="2"/>
  <c r="AL105" i="2"/>
  <c r="AK105" i="2"/>
  <c r="AJ105" i="2"/>
  <c r="AI105" i="2"/>
  <c r="AH105" i="2"/>
  <c r="AF105" i="2"/>
  <c r="AE105" i="2"/>
  <c r="AB105" i="2"/>
  <c r="AA105" i="2"/>
  <c r="Z105" i="2"/>
  <c r="Y105" i="2"/>
  <c r="X105" i="2"/>
  <c r="W105" i="2"/>
  <c r="V105" i="2"/>
  <c r="U105" i="2"/>
  <c r="T105" i="2"/>
  <c r="S105" i="2"/>
  <c r="R105" i="2"/>
  <c r="Q105" i="2"/>
  <c r="P105" i="2"/>
  <c r="O105" i="2"/>
  <c r="N105" i="2"/>
  <c r="M105" i="2"/>
  <c r="L105" i="2"/>
  <c r="L125" i="2" s="1"/>
  <c r="K105" i="2"/>
  <c r="J105" i="2"/>
  <c r="I105" i="2"/>
  <c r="H105" i="2"/>
  <c r="DP104" i="2"/>
  <c r="DO104" i="2"/>
  <c r="DM104" i="2"/>
  <c r="DL104" i="2"/>
  <c r="DK104" i="2"/>
  <c r="DJ104" i="2"/>
  <c r="DI104" i="2"/>
  <c r="DH104" i="2"/>
  <c r="DG104" i="2"/>
  <c r="DF104" i="2"/>
  <c r="DE104" i="2"/>
  <c r="DD104" i="2"/>
  <c r="DC104" i="2"/>
  <c r="DB104" i="2"/>
  <c r="DA104" i="2"/>
  <c r="CZ104" i="2"/>
  <c r="CY104" i="2"/>
  <c r="CW104" i="2"/>
  <c r="CV104" i="2"/>
  <c r="CQ104" i="2"/>
  <c r="DN104" i="2" s="1"/>
  <c r="BV104" i="2"/>
  <c r="BU104" i="2"/>
  <c r="BS104" i="2"/>
  <c r="BR104" i="2"/>
  <c r="BQ104" i="2"/>
  <c r="BP104" i="2"/>
  <c r="BO104" i="2"/>
  <c r="BN104" i="2"/>
  <c r="BM104" i="2"/>
  <c r="BL104" i="2"/>
  <c r="BK104" i="2"/>
  <c r="BJ104" i="2"/>
  <c r="BI104" i="2"/>
  <c r="BH104" i="2"/>
  <c r="BG104" i="2"/>
  <c r="BF104" i="2"/>
  <c r="BE104" i="2"/>
  <c r="BD104" i="2"/>
  <c r="BC104" i="2"/>
  <c r="BB104" i="2"/>
  <c r="AW104" i="2"/>
  <c r="BT104" i="2" s="1"/>
  <c r="G104" i="2"/>
  <c r="DP103" i="2"/>
  <c r="DO103" i="2"/>
  <c r="DM103" i="2"/>
  <c r="DL103" i="2"/>
  <c r="DK103" i="2"/>
  <c r="DJ103" i="2"/>
  <c r="DI103" i="2"/>
  <c r="DH103" i="2"/>
  <c r="DG103" i="2"/>
  <c r="DF103" i="2"/>
  <c r="DE103" i="2"/>
  <c r="DD103" i="2"/>
  <c r="DC103" i="2"/>
  <c r="DB103" i="2"/>
  <c r="DA103" i="2"/>
  <c r="CZ103" i="2"/>
  <c r="CY103" i="2"/>
  <c r="CW103" i="2"/>
  <c r="CV103" i="2"/>
  <c r="CQ103" i="2"/>
  <c r="DN103" i="2" s="1"/>
  <c r="BX103" i="2"/>
  <c r="BV103" i="2"/>
  <c r="BU103" i="2"/>
  <c r="BS103" i="2"/>
  <c r="BR103" i="2"/>
  <c r="BQ103" i="2"/>
  <c r="BP103" i="2"/>
  <c r="BO103" i="2"/>
  <c r="BN103" i="2"/>
  <c r="BM103" i="2"/>
  <c r="BL103" i="2"/>
  <c r="BK103" i="2"/>
  <c r="BJ103" i="2"/>
  <c r="BI103" i="2"/>
  <c r="BH103" i="2"/>
  <c r="BG103" i="2"/>
  <c r="BF103" i="2"/>
  <c r="BE103" i="2"/>
  <c r="BD103" i="2"/>
  <c r="BC103" i="2"/>
  <c r="BB103" i="2"/>
  <c r="AW103" i="2"/>
  <c r="BT103" i="2" s="1"/>
  <c r="G103" i="2"/>
  <c r="DP102" i="2"/>
  <c r="DO102" i="2"/>
  <c r="DM102" i="2"/>
  <c r="DL102" i="2"/>
  <c r="DK102" i="2"/>
  <c r="DJ102" i="2"/>
  <c r="DI102" i="2"/>
  <c r="DH102" i="2"/>
  <c r="DG102" i="2"/>
  <c r="DF102" i="2"/>
  <c r="DE102" i="2"/>
  <c r="DD102" i="2"/>
  <c r="DC102" i="2"/>
  <c r="DB102" i="2"/>
  <c r="DA102" i="2"/>
  <c r="CZ102" i="2"/>
  <c r="CY102" i="2"/>
  <c r="CW102" i="2"/>
  <c r="CV102" i="2"/>
  <c r="CQ102" i="2"/>
  <c r="BX102" i="2" s="1"/>
  <c r="BV102" i="2"/>
  <c r="BU102" i="2"/>
  <c r="BS102" i="2"/>
  <c r="BR102" i="2"/>
  <c r="BQ102" i="2"/>
  <c r="BP102" i="2"/>
  <c r="BO102" i="2"/>
  <c r="BN102" i="2"/>
  <c r="BM102" i="2"/>
  <c r="BL102" i="2"/>
  <c r="BK102" i="2"/>
  <c r="BJ102" i="2"/>
  <c r="BI102" i="2"/>
  <c r="BH102" i="2"/>
  <c r="BG102" i="2"/>
  <c r="BF102" i="2"/>
  <c r="BE102" i="2"/>
  <c r="BD102" i="2"/>
  <c r="BC102" i="2"/>
  <c r="BB102" i="2"/>
  <c r="AW102" i="2"/>
  <c r="AD102" i="2" s="1"/>
  <c r="G102" i="2"/>
  <c r="DP101" i="2"/>
  <c r="DO101" i="2"/>
  <c r="DN101" i="2"/>
  <c r="DM101" i="2"/>
  <c r="DL101" i="2"/>
  <c r="DK101" i="2"/>
  <c r="DJ101" i="2"/>
  <c r="DI101" i="2"/>
  <c r="DH101" i="2"/>
  <c r="DG101" i="2"/>
  <c r="DF101" i="2"/>
  <c r="DE101" i="2"/>
  <c r="DD101" i="2"/>
  <c r="DC101" i="2"/>
  <c r="DB101" i="2"/>
  <c r="CU101" i="2" s="1"/>
  <c r="DA101" i="2"/>
  <c r="CZ101" i="2"/>
  <c r="CY101" i="2"/>
  <c r="CW101" i="2"/>
  <c r="CV101" i="2"/>
  <c r="BX101" i="2"/>
  <c r="BW101" i="2" s="1"/>
  <c r="CT101" i="2" s="1"/>
  <c r="BV101" i="2"/>
  <c r="BU101" i="2"/>
  <c r="BT101" i="2"/>
  <c r="BS101" i="2"/>
  <c r="BR101" i="2"/>
  <c r="BQ101" i="2"/>
  <c r="BP101" i="2"/>
  <c r="BO101" i="2"/>
  <c r="BN101" i="2"/>
  <c r="BM101" i="2"/>
  <c r="BL101" i="2"/>
  <c r="BK101" i="2"/>
  <c r="BJ101" i="2"/>
  <c r="BI101" i="2"/>
  <c r="BH101" i="2"/>
  <c r="BG101" i="2"/>
  <c r="BA101" i="2" s="1"/>
  <c r="BF101" i="2"/>
  <c r="BE101" i="2"/>
  <c r="BD101" i="2"/>
  <c r="BC101" i="2"/>
  <c r="BB101" i="2"/>
  <c r="AD101" i="2"/>
  <c r="AC101" i="2" s="1"/>
  <c r="AZ101" i="2" s="1"/>
  <c r="G101" i="2"/>
  <c r="DP100" i="2"/>
  <c r="DO100" i="2"/>
  <c r="DM100" i="2"/>
  <c r="DL100" i="2"/>
  <c r="DK100" i="2"/>
  <c r="DJ100" i="2"/>
  <c r="DI100" i="2"/>
  <c r="DH100" i="2"/>
  <c r="DG100" i="2"/>
  <c r="DF100" i="2"/>
  <c r="DE100" i="2"/>
  <c r="DD100" i="2"/>
  <c r="DC100" i="2"/>
  <c r="DB100" i="2"/>
  <c r="DA100" i="2"/>
  <c r="CZ100" i="2"/>
  <c r="CY100" i="2"/>
  <c r="CW100" i="2"/>
  <c r="CV100" i="2"/>
  <c r="CQ100" i="2"/>
  <c r="DN100" i="2" s="1"/>
  <c r="BV100" i="2"/>
  <c r="BU100" i="2"/>
  <c r="BS100" i="2"/>
  <c r="BR100" i="2"/>
  <c r="BQ100" i="2"/>
  <c r="BP100" i="2"/>
  <c r="BO100" i="2"/>
  <c r="BN100" i="2"/>
  <c r="BM100" i="2"/>
  <c r="BL100" i="2"/>
  <c r="BK100" i="2"/>
  <c r="BJ100" i="2"/>
  <c r="BI100" i="2"/>
  <c r="BH100" i="2"/>
  <c r="BG100" i="2"/>
  <c r="BF100" i="2"/>
  <c r="BE100" i="2"/>
  <c r="BD100" i="2"/>
  <c r="BC100" i="2"/>
  <c r="BB100" i="2"/>
  <c r="AW100" i="2"/>
  <c r="BT100" i="2" s="1"/>
  <c r="G100" i="2"/>
  <c r="DP99" i="2"/>
  <c r="DO99" i="2"/>
  <c r="DM99" i="2"/>
  <c r="DL99" i="2"/>
  <c r="DK99" i="2"/>
  <c r="DJ99" i="2"/>
  <c r="DI99" i="2"/>
  <c r="DH99" i="2"/>
  <c r="DG99" i="2"/>
  <c r="DF99" i="2"/>
  <c r="DE99" i="2"/>
  <c r="DD99" i="2"/>
  <c r="DC99" i="2"/>
  <c r="DB99" i="2"/>
  <c r="DA99" i="2"/>
  <c r="CZ99" i="2"/>
  <c r="CY99" i="2"/>
  <c r="CX99" i="2"/>
  <c r="CW99" i="2"/>
  <c r="CQ99" i="2"/>
  <c r="DN99" i="2" s="1"/>
  <c r="BY99" i="2"/>
  <c r="BV99" i="2"/>
  <c r="BU99" i="2"/>
  <c r="BS99" i="2"/>
  <c r="BR99" i="2"/>
  <c r="BQ99" i="2"/>
  <c r="BP99" i="2"/>
  <c r="BO99" i="2"/>
  <c r="BN99" i="2"/>
  <c r="BM99" i="2"/>
  <c r="BL99" i="2"/>
  <c r="BK99" i="2"/>
  <c r="BJ99" i="2"/>
  <c r="BI99" i="2"/>
  <c r="BH99" i="2"/>
  <c r="BG99" i="2"/>
  <c r="BF99" i="2"/>
  <c r="BE99" i="2"/>
  <c r="BD99" i="2"/>
  <c r="BC99" i="2"/>
  <c r="AW99" i="2"/>
  <c r="AE99" i="2"/>
  <c r="AE129" i="2" s="1"/>
  <c r="G99" i="2"/>
  <c r="DP98" i="2"/>
  <c r="DO98" i="2"/>
  <c r="DN98" i="2"/>
  <c r="DM98" i="2"/>
  <c r="DL98" i="2"/>
  <c r="DK98" i="2"/>
  <c r="DJ98" i="2"/>
  <c r="DI98" i="2"/>
  <c r="DH98" i="2"/>
  <c r="DG98" i="2"/>
  <c r="DF98" i="2"/>
  <c r="DE98" i="2"/>
  <c r="DD98" i="2"/>
  <c r="DC98" i="2"/>
  <c r="DB98" i="2"/>
  <c r="DA98" i="2"/>
  <c r="CZ98" i="2"/>
  <c r="CY98" i="2"/>
  <c r="CW98" i="2"/>
  <c r="CV98" i="2"/>
  <c r="BX98" i="2"/>
  <c r="BV98" i="2"/>
  <c r="BU98" i="2"/>
  <c r="BT98" i="2"/>
  <c r="BS98" i="2"/>
  <c r="BR98" i="2"/>
  <c r="BQ98" i="2"/>
  <c r="BP98" i="2"/>
  <c r="BO98" i="2"/>
  <c r="BN98" i="2"/>
  <c r="BM98" i="2"/>
  <c r="BL98" i="2"/>
  <c r="BK98" i="2"/>
  <c r="BJ98" i="2"/>
  <c r="BI98" i="2"/>
  <c r="BH98" i="2"/>
  <c r="BA98" i="2" s="1"/>
  <c r="BG98" i="2"/>
  <c r="BF98" i="2"/>
  <c r="BE98" i="2"/>
  <c r="BD98" i="2"/>
  <c r="BC98" i="2"/>
  <c r="BB98" i="2"/>
  <c r="AD98" i="2"/>
  <c r="AC98" i="2" s="1"/>
  <c r="AZ98" i="2" s="1"/>
  <c r="G98" i="2"/>
  <c r="DO97" i="2"/>
  <c r="DN97" i="2"/>
  <c r="DM97" i="2"/>
  <c r="DL97" i="2"/>
  <c r="DK97" i="2"/>
  <c r="DJ97" i="2"/>
  <c r="DI97" i="2"/>
  <c r="DH97" i="2"/>
  <c r="DG97" i="2"/>
  <c r="DF97" i="2"/>
  <c r="DE97" i="2"/>
  <c r="DD97" i="2"/>
  <c r="DC97" i="2"/>
  <c r="DB97" i="2"/>
  <c r="DA97" i="2"/>
  <c r="CZ97" i="2"/>
  <c r="CY97" i="2"/>
  <c r="CW97" i="2"/>
  <c r="CV97" i="2"/>
  <c r="CS97" i="2"/>
  <c r="BU97" i="2"/>
  <c r="BS97" i="2"/>
  <c r="BR97" i="2"/>
  <c r="BQ97" i="2"/>
  <c r="BP97" i="2"/>
  <c r="BO97" i="2"/>
  <c r="BN97" i="2"/>
  <c r="BM97" i="2"/>
  <c r="BL97" i="2"/>
  <c r="BK97" i="2"/>
  <c r="BJ97" i="2"/>
  <c r="BI97" i="2"/>
  <c r="BH97" i="2"/>
  <c r="BG97" i="2"/>
  <c r="BF97" i="2"/>
  <c r="BE97" i="2"/>
  <c r="BD97" i="2"/>
  <c r="BC97" i="2"/>
  <c r="BB97" i="2"/>
  <c r="AY97" i="2"/>
  <c r="AY105" i="2" s="1"/>
  <c r="AW97" i="2"/>
  <c r="BT97" i="2" s="1"/>
  <c r="AB97" i="2"/>
  <c r="AB129" i="2" s="1"/>
  <c r="G97" i="2"/>
  <c r="DP96" i="2"/>
  <c r="DO96" i="2"/>
  <c r="DN96" i="2"/>
  <c r="DL96" i="2"/>
  <c r="DK96" i="2"/>
  <c r="DJ96" i="2"/>
  <c r="DI96" i="2"/>
  <c r="DH96" i="2"/>
  <c r="DG96" i="2"/>
  <c r="DF96" i="2"/>
  <c r="DE96" i="2"/>
  <c r="DD96" i="2"/>
  <c r="DC96" i="2"/>
  <c r="DB96" i="2"/>
  <c r="DA96" i="2"/>
  <c r="CZ96" i="2"/>
  <c r="CY96" i="2"/>
  <c r="CW96" i="2"/>
  <c r="CV96" i="2"/>
  <c r="CP96" i="2"/>
  <c r="DM96" i="2" s="1"/>
  <c r="BV96" i="2"/>
  <c r="BU96" i="2"/>
  <c r="BT96" i="2"/>
  <c r="BR96" i="2"/>
  <c r="BQ96" i="2"/>
  <c r="BP96" i="2"/>
  <c r="BO96" i="2"/>
  <c r="BN96" i="2"/>
  <c r="BM96" i="2"/>
  <c r="BL96" i="2"/>
  <c r="BK96" i="2"/>
  <c r="BJ96" i="2"/>
  <c r="BI96" i="2"/>
  <c r="BH96" i="2"/>
  <c r="BG96" i="2"/>
  <c r="BF96" i="2"/>
  <c r="BE96" i="2"/>
  <c r="BD96" i="2"/>
  <c r="BC96" i="2"/>
  <c r="BB96" i="2"/>
  <c r="AV96" i="2"/>
  <c r="BS96" i="2" s="1"/>
  <c r="G96" i="2"/>
  <c r="DP95" i="2"/>
  <c r="DO95" i="2"/>
  <c r="DN95" i="2"/>
  <c r="DL95" i="2"/>
  <c r="DK95" i="2"/>
  <c r="DJ95" i="2"/>
  <c r="DI95" i="2"/>
  <c r="DH95" i="2"/>
  <c r="DG95" i="2"/>
  <c r="DF95" i="2"/>
  <c r="DE95" i="2"/>
  <c r="DD95" i="2"/>
  <c r="DC95" i="2"/>
  <c r="DB95" i="2"/>
  <c r="DA95" i="2"/>
  <c r="CZ95" i="2"/>
  <c r="CY95" i="2"/>
  <c r="CW95" i="2"/>
  <c r="CV95" i="2"/>
  <c r="CP95" i="2"/>
  <c r="BV95" i="2"/>
  <c r="BU95" i="2"/>
  <c r="BT95" i="2"/>
  <c r="BR95" i="2"/>
  <c r="BQ95" i="2"/>
  <c r="BP95" i="2"/>
  <c r="BO95" i="2"/>
  <c r="BN95" i="2"/>
  <c r="BM95" i="2"/>
  <c r="BL95" i="2"/>
  <c r="BK95" i="2"/>
  <c r="BJ95" i="2"/>
  <c r="BI95" i="2"/>
  <c r="BH95" i="2"/>
  <c r="BG95" i="2"/>
  <c r="BF95" i="2"/>
  <c r="BE95" i="2"/>
  <c r="BD95" i="2"/>
  <c r="BC95" i="2"/>
  <c r="BB95" i="2"/>
  <c r="AV95" i="2"/>
  <c r="AD95" i="2" s="1"/>
  <c r="G95" i="2"/>
  <c r="DP94" i="2"/>
  <c r="DO94" i="2"/>
  <c r="DM94" i="2"/>
  <c r="DL94" i="2"/>
  <c r="DK94" i="2"/>
  <c r="DJ94" i="2"/>
  <c r="DI94" i="2"/>
  <c r="DH94" i="2"/>
  <c r="DG94" i="2"/>
  <c r="DF94" i="2"/>
  <c r="DE94" i="2"/>
  <c r="DD94" i="2"/>
  <c r="DC94" i="2"/>
  <c r="DB94" i="2"/>
  <c r="DA94" i="2"/>
  <c r="CZ94" i="2"/>
  <c r="CY94" i="2"/>
  <c r="CW94" i="2"/>
  <c r="CV94" i="2"/>
  <c r="CQ94" i="2"/>
  <c r="BX94" i="2" s="1"/>
  <c r="BV94" i="2"/>
  <c r="BU94" i="2"/>
  <c r="BS94" i="2"/>
  <c r="BR94" i="2"/>
  <c r="BQ94" i="2"/>
  <c r="BP94" i="2"/>
  <c r="BO94" i="2"/>
  <c r="BN94" i="2"/>
  <c r="BM94" i="2"/>
  <c r="BL94" i="2"/>
  <c r="BK94" i="2"/>
  <c r="BJ94" i="2"/>
  <c r="BI94" i="2"/>
  <c r="BH94" i="2"/>
  <c r="BG94" i="2"/>
  <c r="BF94" i="2"/>
  <c r="BE94" i="2"/>
  <c r="BD94" i="2"/>
  <c r="BC94" i="2"/>
  <c r="BB94" i="2"/>
  <c r="AW94" i="2"/>
  <c r="AD94" i="2" s="1"/>
  <c r="G94" i="2"/>
  <c r="DP93" i="2"/>
  <c r="DO93" i="2"/>
  <c r="DM93" i="2"/>
  <c r="DL93" i="2"/>
  <c r="DK93" i="2"/>
  <c r="DJ93" i="2"/>
  <c r="DI93" i="2"/>
  <c r="DH93" i="2"/>
  <c r="DG93" i="2"/>
  <c r="DF93" i="2"/>
  <c r="DE93" i="2"/>
  <c r="DD93" i="2"/>
  <c r="DC93" i="2"/>
  <c r="DB93" i="2"/>
  <c r="DA93" i="2"/>
  <c r="CZ93" i="2"/>
  <c r="CY93" i="2"/>
  <c r="CW93" i="2"/>
  <c r="CV93" i="2"/>
  <c r="CQ93" i="2"/>
  <c r="BX93" i="2" s="1"/>
  <c r="BV93" i="2"/>
  <c r="BU93" i="2"/>
  <c r="BS93" i="2"/>
  <c r="BR93" i="2"/>
  <c r="BQ93" i="2"/>
  <c r="BP93" i="2"/>
  <c r="BO93" i="2"/>
  <c r="BN93" i="2"/>
  <c r="BM93" i="2"/>
  <c r="BL93" i="2"/>
  <c r="BL105" i="2" s="1"/>
  <c r="BK93" i="2"/>
  <c r="BJ93" i="2"/>
  <c r="BI93" i="2"/>
  <c r="BH93" i="2"/>
  <c r="BG93" i="2"/>
  <c r="BF93" i="2"/>
  <c r="BE93" i="2"/>
  <c r="BD93" i="2"/>
  <c r="BC93" i="2"/>
  <c r="BB93" i="2"/>
  <c r="AW93" i="2"/>
  <c r="AD93" i="2" s="1"/>
  <c r="G93" i="2"/>
  <c r="DP92" i="2"/>
  <c r="DO92" i="2"/>
  <c r="DN92" i="2"/>
  <c r="DM92" i="2"/>
  <c r="DL92" i="2"/>
  <c r="DK92" i="2"/>
  <c r="DJ92" i="2"/>
  <c r="DI92" i="2"/>
  <c r="DH92" i="2"/>
  <c r="DG92" i="2"/>
  <c r="DF92" i="2"/>
  <c r="DE92" i="2"/>
  <c r="DD92" i="2"/>
  <c r="DC92" i="2"/>
  <c r="DB92" i="2"/>
  <c r="DA92" i="2"/>
  <c r="CZ92" i="2"/>
  <c r="CY92" i="2"/>
  <c r="CW92" i="2"/>
  <c r="CV92" i="2"/>
  <c r="CU92" i="2" s="1"/>
  <c r="BX92" i="2"/>
  <c r="BV92" i="2"/>
  <c r="BU92" i="2"/>
  <c r="BT92" i="2"/>
  <c r="BS92" i="2"/>
  <c r="BR92" i="2"/>
  <c r="BQ92" i="2"/>
  <c r="BP92" i="2"/>
  <c r="BO92" i="2"/>
  <c r="BN92" i="2"/>
  <c r="BM92" i="2"/>
  <c r="BL92" i="2"/>
  <c r="BK92" i="2"/>
  <c r="BJ92" i="2"/>
  <c r="BI92" i="2"/>
  <c r="BH92" i="2"/>
  <c r="BG92" i="2"/>
  <c r="BF92" i="2"/>
  <c r="BE92" i="2"/>
  <c r="BD92" i="2"/>
  <c r="BC92" i="2"/>
  <c r="BB92" i="2"/>
  <c r="AD92" i="2"/>
  <c r="G92" i="2"/>
  <c r="G105" i="2" s="1"/>
  <c r="CR91" i="2"/>
  <c r="CQ91" i="2"/>
  <c r="CO91" i="2"/>
  <c r="CL91" i="2"/>
  <c r="CK91" i="2"/>
  <c r="CJ91" i="2"/>
  <c r="CI91" i="2"/>
  <c r="CH91" i="2"/>
  <c r="CG91" i="2"/>
  <c r="CF91" i="2"/>
  <c r="CE91" i="2"/>
  <c r="CD91" i="2"/>
  <c r="CC91" i="2"/>
  <c r="CB91" i="2"/>
  <c r="BY91" i="2"/>
  <c r="AX91" i="2"/>
  <c r="AW91" i="2"/>
  <c r="AU91" i="2"/>
  <c r="AR91" i="2"/>
  <c r="AQ91" i="2"/>
  <c r="AP91" i="2"/>
  <c r="AO91" i="2"/>
  <c r="AN91" i="2"/>
  <c r="AM91" i="2"/>
  <c r="AL91" i="2"/>
  <c r="AK91" i="2"/>
  <c r="AJ91" i="2"/>
  <c r="AI91" i="2"/>
  <c r="AH91" i="2"/>
  <c r="AG91" i="2"/>
  <c r="AE91" i="2"/>
  <c r="AA91" i="2"/>
  <c r="Z91" i="2"/>
  <c r="Y91" i="2"/>
  <c r="X91" i="2"/>
  <c r="W91" i="2"/>
  <c r="V91" i="2"/>
  <c r="U91" i="2"/>
  <c r="T91" i="2"/>
  <c r="S91" i="2"/>
  <c r="R91" i="2"/>
  <c r="Q91" i="2"/>
  <c r="P91" i="2"/>
  <c r="O91" i="2"/>
  <c r="N91" i="2"/>
  <c r="M91" i="2"/>
  <c r="L91" i="2"/>
  <c r="K91" i="2"/>
  <c r="J91" i="2"/>
  <c r="I91" i="2"/>
  <c r="H91" i="2"/>
  <c r="DO90" i="2"/>
  <c r="DN90" i="2"/>
  <c r="DM90" i="2"/>
  <c r="DL90" i="2"/>
  <c r="DK90" i="2"/>
  <c r="DJ90" i="2"/>
  <c r="DI90" i="2"/>
  <c r="DH90" i="2"/>
  <c r="DG90" i="2"/>
  <c r="DF90" i="2"/>
  <c r="DE90" i="2"/>
  <c r="DD90" i="2"/>
  <c r="DC90" i="2"/>
  <c r="DB90" i="2"/>
  <c r="DA90" i="2"/>
  <c r="CZ90" i="2"/>
  <c r="CY90" i="2"/>
  <c r="CW90" i="2"/>
  <c r="CV90" i="2"/>
  <c r="CS90" i="2"/>
  <c r="DP90" i="2" s="1"/>
  <c r="BU90" i="2"/>
  <c r="BT90" i="2"/>
  <c r="BS90" i="2"/>
  <c r="BR90" i="2"/>
  <c r="BQ90" i="2"/>
  <c r="BP90" i="2"/>
  <c r="BO90" i="2"/>
  <c r="BN90" i="2"/>
  <c r="BM90" i="2"/>
  <c r="BL90" i="2"/>
  <c r="BK90" i="2"/>
  <c r="BJ90" i="2"/>
  <c r="BI90" i="2"/>
  <c r="BH90" i="2"/>
  <c r="BG90" i="2"/>
  <c r="BF90" i="2"/>
  <c r="BE90" i="2"/>
  <c r="BD90" i="2"/>
  <c r="BC90" i="2"/>
  <c r="BB90" i="2"/>
  <c r="AY90" i="2"/>
  <c r="BV90" i="2" s="1"/>
  <c r="AD90" i="2"/>
  <c r="AC90" i="2" s="1"/>
  <c r="AZ90" i="2" s="1"/>
  <c r="G90" i="2"/>
  <c r="DP89" i="2"/>
  <c r="DO89" i="2"/>
  <c r="DN89" i="2"/>
  <c r="DM89" i="2"/>
  <c r="DL89" i="2"/>
  <c r="DK89" i="2"/>
  <c r="DJ89" i="2"/>
  <c r="DI89" i="2"/>
  <c r="DH89" i="2"/>
  <c r="DG89" i="2"/>
  <c r="DF89" i="2"/>
  <c r="DE89" i="2"/>
  <c r="DD89" i="2"/>
  <c r="DC89" i="2"/>
  <c r="DB89" i="2"/>
  <c r="DA89" i="2"/>
  <c r="CZ89" i="2"/>
  <c r="CY89" i="2"/>
  <c r="CV89" i="2"/>
  <c r="BZ89" i="2"/>
  <c r="BX89" i="2" s="1"/>
  <c r="BW89" i="2" s="1"/>
  <c r="CT89" i="2" s="1"/>
  <c r="BV89" i="2"/>
  <c r="BU89" i="2"/>
  <c r="BT89" i="2"/>
  <c r="BS89" i="2"/>
  <c r="BR89" i="2"/>
  <c r="BQ89" i="2"/>
  <c r="BP89" i="2"/>
  <c r="BO89" i="2"/>
  <c r="BN89" i="2"/>
  <c r="BM89" i="2"/>
  <c r="BL89" i="2"/>
  <c r="BK89" i="2"/>
  <c r="BJ89" i="2"/>
  <c r="BI89" i="2"/>
  <c r="BH89" i="2"/>
  <c r="BG89" i="2"/>
  <c r="BF89" i="2"/>
  <c r="BE89" i="2"/>
  <c r="BD89" i="2"/>
  <c r="BB89" i="2"/>
  <c r="AF89" i="2"/>
  <c r="G89" i="2"/>
  <c r="DP88" i="2"/>
  <c r="DO88" i="2"/>
  <c r="DN88" i="2"/>
  <c r="DM88" i="2"/>
  <c r="DL88" i="2"/>
  <c r="DK88" i="2"/>
  <c r="DJ88" i="2"/>
  <c r="DI88" i="2"/>
  <c r="DH88" i="2"/>
  <c r="DG88" i="2"/>
  <c r="DF88" i="2"/>
  <c r="DE88" i="2"/>
  <c r="DD88" i="2"/>
  <c r="DC88" i="2"/>
  <c r="DB88" i="2"/>
  <c r="DA88" i="2"/>
  <c r="CZ88" i="2"/>
  <c r="CY88" i="2"/>
  <c r="CW88" i="2"/>
  <c r="CV88" i="2"/>
  <c r="BX88" i="2"/>
  <c r="BV88" i="2"/>
  <c r="BU88" i="2"/>
  <c r="BT88" i="2"/>
  <c r="BS88" i="2"/>
  <c r="BR88" i="2"/>
  <c r="BQ88" i="2"/>
  <c r="BP88" i="2"/>
  <c r="BO88" i="2"/>
  <c r="BN88" i="2"/>
  <c r="BM88" i="2"/>
  <c r="BL88" i="2"/>
  <c r="BK88" i="2"/>
  <c r="BJ88" i="2"/>
  <c r="BI88" i="2"/>
  <c r="BH88" i="2"/>
  <c r="BG88" i="2"/>
  <c r="BF88" i="2"/>
  <c r="BE88" i="2"/>
  <c r="BD88" i="2"/>
  <c r="BC88" i="2"/>
  <c r="BB88" i="2"/>
  <c r="AD88" i="2"/>
  <c r="G88" i="2"/>
  <c r="DP87" i="2"/>
  <c r="DO87" i="2"/>
  <c r="DN87" i="2"/>
  <c r="DM87" i="2"/>
  <c r="DL87" i="2"/>
  <c r="DK87" i="2"/>
  <c r="DJ87" i="2"/>
  <c r="DI87" i="2"/>
  <c r="DH87" i="2"/>
  <c r="DG87" i="2"/>
  <c r="DF87" i="2"/>
  <c r="DE87" i="2"/>
  <c r="DD87" i="2"/>
  <c r="DC87" i="2"/>
  <c r="DB87" i="2"/>
  <c r="DA87" i="2"/>
  <c r="CZ87" i="2"/>
  <c r="CY87" i="2"/>
  <c r="CW87" i="2"/>
  <c r="CV87" i="2"/>
  <c r="BX87" i="2"/>
  <c r="BV87" i="2"/>
  <c r="BU87" i="2"/>
  <c r="BT87" i="2"/>
  <c r="BS87" i="2"/>
  <c r="BR87" i="2"/>
  <c r="BQ87" i="2"/>
  <c r="BP87" i="2"/>
  <c r="BO87" i="2"/>
  <c r="BN87" i="2"/>
  <c r="BM87" i="2"/>
  <c r="BL87" i="2"/>
  <c r="BK87" i="2"/>
  <c r="BJ87" i="2"/>
  <c r="BI87" i="2"/>
  <c r="BH87" i="2"/>
  <c r="BG87" i="2"/>
  <c r="BF87" i="2"/>
  <c r="BE87" i="2"/>
  <c r="BD87" i="2"/>
  <c r="BC87" i="2"/>
  <c r="BB87" i="2"/>
  <c r="AD87" i="2"/>
  <c r="G87" i="2"/>
  <c r="AC87" i="2" s="1"/>
  <c r="AZ87" i="2" s="1"/>
  <c r="DP86" i="2"/>
  <c r="DO86" i="2"/>
  <c r="DN86" i="2"/>
  <c r="DM86" i="2"/>
  <c r="DL86" i="2"/>
  <c r="DK86" i="2"/>
  <c r="DJ86" i="2"/>
  <c r="DI86" i="2"/>
  <c r="DH86" i="2"/>
  <c r="DG86" i="2"/>
  <c r="DF86" i="2"/>
  <c r="DE86" i="2"/>
  <c r="DD86" i="2"/>
  <c r="DC86" i="2"/>
  <c r="DB86" i="2"/>
  <c r="DA86" i="2"/>
  <c r="CZ86" i="2"/>
  <c r="CY86" i="2"/>
  <c r="CV86" i="2"/>
  <c r="BZ86" i="2"/>
  <c r="CW86" i="2" s="1"/>
  <c r="BV86" i="2"/>
  <c r="BU86" i="2"/>
  <c r="BT86" i="2"/>
  <c r="BS86" i="2"/>
  <c r="BR86" i="2"/>
  <c r="BQ86" i="2"/>
  <c r="BP86" i="2"/>
  <c r="BO86" i="2"/>
  <c r="BN86" i="2"/>
  <c r="BM86" i="2"/>
  <c r="BL86" i="2"/>
  <c r="BK86" i="2"/>
  <c r="BJ86" i="2"/>
  <c r="BI86" i="2"/>
  <c r="BH86" i="2"/>
  <c r="BG86" i="2"/>
  <c r="BF86" i="2"/>
  <c r="BE86" i="2"/>
  <c r="BD86" i="2"/>
  <c r="BB86" i="2"/>
  <c r="AF86" i="2"/>
  <c r="AD86" i="2" s="1"/>
  <c r="AC86" i="2" s="1"/>
  <c r="AZ86" i="2" s="1"/>
  <c r="G86" i="2"/>
  <c r="DP85" i="2"/>
  <c r="DO85" i="2"/>
  <c r="DN85" i="2"/>
  <c r="DM85" i="2"/>
  <c r="DL85" i="2"/>
  <c r="DJ85" i="2"/>
  <c r="DI85" i="2"/>
  <c r="DH85" i="2"/>
  <c r="DG85" i="2"/>
  <c r="DF85" i="2"/>
  <c r="DE85" i="2"/>
  <c r="DD85" i="2"/>
  <c r="DC85" i="2"/>
  <c r="DB85" i="2"/>
  <c r="DA85" i="2"/>
  <c r="CZ85" i="2"/>
  <c r="CY85" i="2"/>
  <c r="CW85" i="2"/>
  <c r="CV85" i="2"/>
  <c r="CN85" i="2"/>
  <c r="BX85" i="2" s="1"/>
  <c r="BV85" i="2"/>
  <c r="BU85" i="2"/>
  <c r="BT85" i="2"/>
  <c r="BS85" i="2"/>
  <c r="BR85" i="2"/>
  <c r="BP85" i="2"/>
  <c r="BO85" i="2"/>
  <c r="BN85" i="2"/>
  <c r="BM85" i="2"/>
  <c r="BL85" i="2"/>
  <c r="BK85" i="2"/>
  <c r="BJ85" i="2"/>
  <c r="BI85" i="2"/>
  <c r="BH85" i="2"/>
  <c r="BG85" i="2"/>
  <c r="BF85" i="2"/>
  <c r="BE85" i="2"/>
  <c r="BD85" i="2"/>
  <c r="BC85" i="2"/>
  <c r="BB85" i="2"/>
  <c r="AT85" i="2"/>
  <c r="AD85" i="2" s="1"/>
  <c r="AC85" i="2" s="1"/>
  <c r="AZ85" i="2" s="1"/>
  <c r="G85" i="2"/>
  <c r="DP84" i="2"/>
  <c r="DO84" i="2"/>
  <c r="DN84" i="2"/>
  <c r="DM84" i="2"/>
  <c r="DL84" i="2"/>
  <c r="DK84" i="2"/>
  <c r="DJ84" i="2"/>
  <c r="DI84" i="2"/>
  <c r="DH84" i="2"/>
  <c r="DG84" i="2"/>
  <c r="DF84" i="2"/>
  <c r="DE84" i="2"/>
  <c r="DD84" i="2"/>
  <c r="DC84" i="2"/>
  <c r="DB84" i="2"/>
  <c r="DA84" i="2"/>
  <c r="CZ84" i="2"/>
  <c r="CY84" i="2"/>
  <c r="CW84" i="2"/>
  <c r="CV84" i="2"/>
  <c r="BX84" i="2"/>
  <c r="BW84" i="2" s="1"/>
  <c r="CT84" i="2" s="1"/>
  <c r="BV84" i="2"/>
  <c r="BU84" i="2"/>
  <c r="BT84" i="2"/>
  <c r="BS84" i="2"/>
  <c r="BR84" i="2"/>
  <c r="BQ84" i="2"/>
  <c r="BP84" i="2"/>
  <c r="BO84" i="2"/>
  <c r="BN84" i="2"/>
  <c r="BM84" i="2"/>
  <c r="BL84" i="2"/>
  <c r="BK84" i="2"/>
  <c r="BJ84" i="2"/>
  <c r="BI84" i="2"/>
  <c r="BH84" i="2"/>
  <c r="BA84" i="2" s="1"/>
  <c r="BG84" i="2"/>
  <c r="BF84" i="2"/>
  <c r="BE84" i="2"/>
  <c r="BD84" i="2"/>
  <c r="BC84" i="2"/>
  <c r="BB84" i="2"/>
  <c r="AD84" i="2"/>
  <c r="AC84" i="2" s="1"/>
  <c r="AZ84" i="2" s="1"/>
  <c r="G84" i="2"/>
  <c r="DP83" i="2"/>
  <c r="DO83" i="2"/>
  <c r="DN83" i="2"/>
  <c r="DM83" i="2"/>
  <c r="DL83" i="2"/>
  <c r="DK83" i="2"/>
  <c r="DJ83" i="2"/>
  <c r="DI83" i="2"/>
  <c r="DH83" i="2"/>
  <c r="DG83" i="2"/>
  <c r="DF83" i="2"/>
  <c r="DE83" i="2"/>
  <c r="DD83" i="2"/>
  <c r="DC83" i="2"/>
  <c r="DB83" i="2"/>
  <c r="DA83" i="2"/>
  <c r="CZ83" i="2"/>
  <c r="CY83" i="2"/>
  <c r="CV83" i="2"/>
  <c r="BZ83" i="2"/>
  <c r="BV83" i="2"/>
  <c r="BU83" i="2"/>
  <c r="BT83" i="2"/>
  <c r="BS83" i="2"/>
  <c r="BR83" i="2"/>
  <c r="BQ83" i="2"/>
  <c r="BP83" i="2"/>
  <c r="BO83" i="2"/>
  <c r="BN83" i="2"/>
  <c r="BM83" i="2"/>
  <c r="BL83" i="2"/>
  <c r="BK83" i="2"/>
  <c r="BJ83" i="2"/>
  <c r="BI83" i="2"/>
  <c r="BH83" i="2"/>
  <c r="BG83" i="2"/>
  <c r="BF83" i="2"/>
  <c r="BE83" i="2"/>
  <c r="BD83" i="2"/>
  <c r="BB83" i="2"/>
  <c r="AF83" i="2"/>
  <c r="AD83" i="2" s="1"/>
  <c r="G83" i="2"/>
  <c r="DP82" i="2"/>
  <c r="DO82" i="2"/>
  <c r="DN82" i="2"/>
  <c r="DM82" i="2"/>
  <c r="DL82" i="2"/>
  <c r="DK82" i="2"/>
  <c r="DJ82" i="2"/>
  <c r="DI82" i="2"/>
  <c r="DH82" i="2"/>
  <c r="DG82" i="2"/>
  <c r="DF82" i="2"/>
  <c r="DE82" i="2"/>
  <c r="DD82" i="2"/>
  <c r="DC82" i="2"/>
  <c r="DB82" i="2"/>
  <c r="DA82" i="2"/>
  <c r="CZ82" i="2"/>
  <c r="CY82" i="2"/>
  <c r="CW82" i="2"/>
  <c r="CV82" i="2"/>
  <c r="BX82" i="2"/>
  <c r="BV82" i="2"/>
  <c r="BU82" i="2"/>
  <c r="BT82" i="2"/>
  <c r="BS82" i="2"/>
  <c r="BR82" i="2"/>
  <c r="BQ82" i="2"/>
  <c r="BP82" i="2"/>
  <c r="BO82" i="2"/>
  <c r="BN82" i="2"/>
  <c r="BM82" i="2"/>
  <c r="BL82" i="2"/>
  <c r="BK82" i="2"/>
  <c r="BJ82" i="2"/>
  <c r="BI82" i="2"/>
  <c r="BH82" i="2"/>
  <c r="BG82" i="2"/>
  <c r="BF82" i="2"/>
  <c r="BE82" i="2"/>
  <c r="BD82" i="2"/>
  <c r="BB82" i="2"/>
  <c r="AF82" i="2"/>
  <c r="G82" i="2"/>
  <c r="BW82" i="2" s="1"/>
  <c r="CT82" i="2" s="1"/>
  <c r="DO81" i="2"/>
  <c r="DN81" i="2"/>
  <c r="DM81" i="2"/>
  <c r="DL81" i="2"/>
  <c r="DK81" i="2"/>
  <c r="DJ81" i="2"/>
  <c r="DI81" i="2"/>
  <c r="DH81" i="2"/>
  <c r="DG81" i="2"/>
  <c r="DF81" i="2"/>
  <c r="DE81" i="2"/>
  <c r="DD81" i="2"/>
  <c r="DC81" i="2"/>
  <c r="DB81" i="2"/>
  <c r="DA81" i="2"/>
  <c r="CZ81" i="2"/>
  <c r="CY81" i="2"/>
  <c r="CW81" i="2"/>
  <c r="CV81" i="2"/>
  <c r="CS81" i="2"/>
  <c r="BU81" i="2"/>
  <c r="BT81" i="2"/>
  <c r="BS81" i="2"/>
  <c r="BR81" i="2"/>
  <c r="BQ81" i="2"/>
  <c r="BP81" i="2"/>
  <c r="BO81" i="2"/>
  <c r="BN81" i="2"/>
  <c r="BM81" i="2"/>
  <c r="BL81" i="2"/>
  <c r="BK81" i="2"/>
  <c r="BJ81" i="2"/>
  <c r="BI81" i="2"/>
  <c r="BH81" i="2"/>
  <c r="BG81" i="2"/>
  <c r="BF81" i="2"/>
  <c r="BE81" i="2"/>
  <c r="BD81" i="2"/>
  <c r="BC81" i="2"/>
  <c r="BB81" i="2"/>
  <c r="AY81" i="2"/>
  <c r="AD81" i="2" s="1"/>
  <c r="AB81" i="2"/>
  <c r="G81" i="2"/>
  <c r="DP80" i="2"/>
  <c r="DO80" i="2"/>
  <c r="DN80" i="2"/>
  <c r="DM80" i="2"/>
  <c r="DL80" i="2"/>
  <c r="DK80" i="2"/>
  <c r="DJ80" i="2"/>
  <c r="DI80" i="2"/>
  <c r="DH80" i="2"/>
  <c r="DG80" i="2"/>
  <c r="DF80" i="2"/>
  <c r="DE80" i="2"/>
  <c r="DD80" i="2"/>
  <c r="DC80" i="2"/>
  <c r="DB80" i="2"/>
  <c r="DA80" i="2"/>
  <c r="CZ80" i="2"/>
  <c r="CY80" i="2"/>
  <c r="CW80" i="2"/>
  <c r="CV80" i="2"/>
  <c r="BX80" i="2"/>
  <c r="BV80" i="2"/>
  <c r="BU80" i="2"/>
  <c r="BT80" i="2"/>
  <c r="BS80" i="2"/>
  <c r="BR80" i="2"/>
  <c r="BQ80" i="2"/>
  <c r="BP80" i="2"/>
  <c r="BO80" i="2"/>
  <c r="BN80" i="2"/>
  <c r="BM80" i="2"/>
  <c r="BL80" i="2"/>
  <c r="BK80" i="2"/>
  <c r="BJ80" i="2"/>
  <c r="BI80" i="2"/>
  <c r="BH80" i="2"/>
  <c r="BG80" i="2"/>
  <c r="BF80" i="2"/>
  <c r="BE80" i="2"/>
  <c r="BD80" i="2"/>
  <c r="BC80" i="2"/>
  <c r="BB80" i="2"/>
  <c r="AD80" i="2"/>
  <c r="G80" i="2"/>
  <c r="DO79" i="2"/>
  <c r="DN79" i="2"/>
  <c r="DM79" i="2"/>
  <c r="DL79" i="2"/>
  <c r="DJ79" i="2"/>
  <c r="DI79" i="2"/>
  <c r="DH79" i="2"/>
  <c r="DG79" i="2"/>
  <c r="DF79" i="2"/>
  <c r="DE79" i="2"/>
  <c r="DD79" i="2"/>
  <c r="DC79" i="2"/>
  <c r="DB79" i="2"/>
  <c r="DA79" i="2"/>
  <c r="CZ79" i="2"/>
  <c r="CY79" i="2"/>
  <c r="CW79" i="2"/>
  <c r="CV79" i="2"/>
  <c r="CS79" i="2"/>
  <c r="DP79" i="2" s="1"/>
  <c r="CN79" i="2"/>
  <c r="DK79" i="2" s="1"/>
  <c r="BU79" i="2"/>
  <c r="BT79" i="2"/>
  <c r="BS79" i="2"/>
  <c r="BR79" i="2"/>
  <c r="BP79" i="2"/>
  <c r="BO79" i="2"/>
  <c r="BN79" i="2"/>
  <c r="BM79" i="2"/>
  <c r="BL79" i="2"/>
  <c r="BK79" i="2"/>
  <c r="BJ79" i="2"/>
  <c r="BI79" i="2"/>
  <c r="BH79" i="2"/>
  <c r="BG79" i="2"/>
  <c r="BF79" i="2"/>
  <c r="BE79" i="2"/>
  <c r="BD79" i="2"/>
  <c r="BC79" i="2"/>
  <c r="BB79" i="2"/>
  <c r="AY79" i="2"/>
  <c r="BV79" i="2" s="1"/>
  <c r="AT79" i="2"/>
  <c r="AD79" i="2" s="1"/>
  <c r="G79" i="2"/>
  <c r="DP78" i="2"/>
  <c r="DO78" i="2"/>
  <c r="DN78" i="2"/>
  <c r="DL78" i="2"/>
  <c r="DK78" i="2"/>
  <c r="DJ78" i="2"/>
  <c r="DI78" i="2"/>
  <c r="DH78" i="2"/>
  <c r="DG78" i="2"/>
  <c r="DF78" i="2"/>
  <c r="DE78" i="2"/>
  <c r="DD78" i="2"/>
  <c r="DC78" i="2"/>
  <c r="DB78" i="2"/>
  <c r="DA78" i="2"/>
  <c r="CZ78" i="2"/>
  <c r="CY78" i="2"/>
  <c r="CW78" i="2"/>
  <c r="CV78" i="2"/>
  <c r="CP78" i="2"/>
  <c r="CP133" i="2" s="1"/>
  <c r="BV78" i="2"/>
  <c r="BU78" i="2"/>
  <c r="BT78" i="2"/>
  <c r="BR78" i="2"/>
  <c r="BQ78" i="2"/>
  <c r="BP78" i="2"/>
  <c r="BO78" i="2"/>
  <c r="BN78" i="2"/>
  <c r="BM78" i="2"/>
  <c r="BL78" i="2"/>
  <c r="BK78" i="2"/>
  <c r="BJ78" i="2"/>
  <c r="BI78" i="2"/>
  <c r="BH78" i="2"/>
  <c r="BG78" i="2"/>
  <c r="BF78" i="2"/>
  <c r="BE78" i="2"/>
  <c r="BD78" i="2"/>
  <c r="BC78" i="2"/>
  <c r="BB78" i="2"/>
  <c r="AV78" i="2"/>
  <c r="AV91" i="2" s="1"/>
  <c r="G78" i="2"/>
  <c r="DP77" i="2"/>
  <c r="DO77" i="2"/>
  <c r="DN77" i="2"/>
  <c r="DM77" i="2"/>
  <c r="DL77" i="2"/>
  <c r="DK77" i="2"/>
  <c r="DI77" i="2"/>
  <c r="DH77" i="2"/>
  <c r="DG77" i="2"/>
  <c r="DF77" i="2"/>
  <c r="DE77" i="2"/>
  <c r="DD77" i="2"/>
  <c r="DC77" i="2"/>
  <c r="DB77" i="2"/>
  <c r="DA77" i="2"/>
  <c r="CZ77" i="2"/>
  <c r="CY77" i="2"/>
  <c r="CW77" i="2"/>
  <c r="CV77" i="2"/>
  <c r="CM77" i="2"/>
  <c r="BV77" i="2"/>
  <c r="BU77" i="2"/>
  <c r="BT77" i="2"/>
  <c r="BS77" i="2"/>
  <c r="BR77" i="2"/>
  <c r="BQ77" i="2"/>
  <c r="BO77" i="2"/>
  <c r="BN77" i="2"/>
  <c r="BM77" i="2"/>
  <c r="BL77" i="2"/>
  <c r="BK77" i="2"/>
  <c r="BJ77" i="2"/>
  <c r="BI77" i="2"/>
  <c r="BH77" i="2"/>
  <c r="BG77" i="2"/>
  <c r="BF77" i="2"/>
  <c r="BE77" i="2"/>
  <c r="BD77" i="2"/>
  <c r="BC77" i="2"/>
  <c r="BB77" i="2"/>
  <c r="AS77" i="2"/>
  <c r="AS133" i="2" s="1"/>
  <c r="G77" i="2"/>
  <c r="DP76" i="2"/>
  <c r="DO76" i="2"/>
  <c r="DN76" i="2"/>
  <c r="DM76" i="2"/>
  <c r="DL76" i="2"/>
  <c r="DK76" i="2"/>
  <c r="DJ76" i="2"/>
  <c r="DI76" i="2"/>
  <c r="DH76" i="2"/>
  <c r="DG76" i="2"/>
  <c r="DF76" i="2"/>
  <c r="DE76" i="2"/>
  <c r="DD76" i="2"/>
  <c r="DC76" i="2"/>
  <c r="DB76" i="2"/>
  <c r="DA76" i="2"/>
  <c r="CZ76" i="2"/>
  <c r="CY76" i="2"/>
  <c r="CW76" i="2"/>
  <c r="CV76" i="2"/>
  <c r="BX76" i="2"/>
  <c r="BV76" i="2"/>
  <c r="BU76" i="2"/>
  <c r="BT76" i="2"/>
  <c r="BS76" i="2"/>
  <c r="BR76" i="2"/>
  <c r="BQ76" i="2"/>
  <c r="BP76" i="2"/>
  <c r="BO76" i="2"/>
  <c r="BN76" i="2"/>
  <c r="BM76" i="2"/>
  <c r="BL76" i="2"/>
  <c r="BK76" i="2"/>
  <c r="BJ76" i="2"/>
  <c r="BI76" i="2"/>
  <c r="BH76" i="2"/>
  <c r="BG76" i="2"/>
  <c r="BF76" i="2"/>
  <c r="BA76" i="2" s="1"/>
  <c r="BE76" i="2"/>
  <c r="BD76" i="2"/>
  <c r="BC76" i="2"/>
  <c r="BB76" i="2"/>
  <c r="AD76" i="2"/>
  <c r="G76" i="2"/>
  <c r="DP75" i="2"/>
  <c r="DO75" i="2"/>
  <c r="DN75" i="2"/>
  <c r="DM75" i="2"/>
  <c r="DL75" i="2"/>
  <c r="DJ75" i="2"/>
  <c r="DI75" i="2"/>
  <c r="DH75" i="2"/>
  <c r="DG75" i="2"/>
  <c r="DF75" i="2"/>
  <c r="DE75" i="2"/>
  <c r="DD75" i="2"/>
  <c r="DC75" i="2"/>
  <c r="DB75" i="2"/>
  <c r="DA75" i="2"/>
  <c r="CZ75" i="2"/>
  <c r="CY75" i="2"/>
  <c r="CW75" i="2"/>
  <c r="CV75" i="2"/>
  <c r="CN75" i="2"/>
  <c r="BX75" i="2" s="1"/>
  <c r="BV75" i="2"/>
  <c r="BU75" i="2"/>
  <c r="BT75" i="2"/>
  <c r="BS75" i="2"/>
  <c r="BR75" i="2"/>
  <c r="BP75" i="2"/>
  <c r="BO75" i="2"/>
  <c r="BN75" i="2"/>
  <c r="BM75" i="2"/>
  <c r="BL75" i="2"/>
  <c r="BK75" i="2"/>
  <c r="BJ75" i="2"/>
  <c r="BI75" i="2"/>
  <c r="BH75" i="2"/>
  <c r="BG75" i="2"/>
  <c r="BF75" i="2"/>
  <c r="BE75" i="2"/>
  <c r="BD75" i="2"/>
  <c r="BC75" i="2"/>
  <c r="BB75" i="2"/>
  <c r="AT75" i="2"/>
  <c r="BQ75" i="2" s="1"/>
  <c r="G75" i="2"/>
  <c r="DP74" i="2"/>
  <c r="DO74" i="2"/>
  <c r="DN74" i="2"/>
  <c r="DM74" i="2"/>
  <c r="DL74" i="2"/>
  <c r="DK74" i="2"/>
  <c r="DJ74" i="2"/>
  <c r="DI74" i="2"/>
  <c r="DH74" i="2"/>
  <c r="DG74" i="2"/>
  <c r="DF74" i="2"/>
  <c r="DE74" i="2"/>
  <c r="DD74" i="2"/>
  <c r="DC74" i="2"/>
  <c r="DB74" i="2"/>
  <c r="DA74" i="2"/>
  <c r="CZ74" i="2"/>
  <c r="CY74" i="2"/>
  <c r="CW74" i="2"/>
  <c r="CV74" i="2"/>
  <c r="BX74" i="2"/>
  <c r="BV74" i="2"/>
  <c r="BU74" i="2"/>
  <c r="BT74" i="2"/>
  <c r="BS74" i="2"/>
  <c r="BR74" i="2"/>
  <c r="BQ74" i="2"/>
  <c r="BP74" i="2"/>
  <c r="BO74" i="2"/>
  <c r="BN74" i="2"/>
  <c r="BM74" i="2"/>
  <c r="BL74" i="2"/>
  <c r="BK74" i="2"/>
  <c r="BJ74" i="2"/>
  <c r="BI74" i="2"/>
  <c r="BH74" i="2"/>
  <c r="BG74" i="2"/>
  <c r="BF74" i="2"/>
  <c r="BE74" i="2"/>
  <c r="BD74" i="2"/>
  <c r="BC74" i="2"/>
  <c r="BB74" i="2"/>
  <c r="AD74" i="2"/>
  <c r="G74" i="2"/>
  <c r="DP73" i="2"/>
  <c r="DO73" i="2"/>
  <c r="DN73" i="2"/>
  <c r="DM73" i="2"/>
  <c r="DL73" i="2"/>
  <c r="DK73" i="2"/>
  <c r="DJ73" i="2"/>
  <c r="DI73" i="2"/>
  <c r="DH73" i="2"/>
  <c r="DG73" i="2"/>
  <c r="DF73" i="2"/>
  <c r="DE73" i="2"/>
  <c r="DD73" i="2"/>
  <c r="DC73" i="2"/>
  <c r="DB73" i="2"/>
  <c r="DA73" i="2"/>
  <c r="CZ73" i="2"/>
  <c r="CY73" i="2"/>
  <c r="CW73" i="2"/>
  <c r="CV73" i="2"/>
  <c r="BX73" i="2"/>
  <c r="BW73" i="2" s="1"/>
  <c r="CT73" i="2" s="1"/>
  <c r="BV73" i="2"/>
  <c r="BU73" i="2"/>
  <c r="BT73" i="2"/>
  <c r="BS73" i="2"/>
  <c r="BR73" i="2"/>
  <c r="BQ73" i="2"/>
  <c r="BP73" i="2"/>
  <c r="BO73" i="2"/>
  <c r="BN73" i="2"/>
  <c r="BM73" i="2"/>
  <c r="BL73" i="2"/>
  <c r="BK73" i="2"/>
  <c r="BJ73" i="2"/>
  <c r="BI73" i="2"/>
  <c r="BH73" i="2"/>
  <c r="BG73" i="2"/>
  <c r="BF73" i="2"/>
  <c r="BE73" i="2"/>
  <c r="BD73" i="2"/>
  <c r="BC73" i="2"/>
  <c r="BB73" i="2"/>
  <c r="AD73" i="2"/>
  <c r="G73" i="2"/>
  <c r="DO72" i="2"/>
  <c r="DN72" i="2"/>
  <c r="DM72" i="2"/>
  <c r="DL72" i="2"/>
  <c r="DK72" i="2"/>
  <c r="DJ72" i="2"/>
  <c r="DI72" i="2"/>
  <c r="DH72" i="2"/>
  <c r="DG72" i="2"/>
  <c r="DF72" i="2"/>
  <c r="DE72" i="2"/>
  <c r="DD72" i="2"/>
  <c r="DC72" i="2"/>
  <c r="DB72" i="2"/>
  <c r="DA72" i="2"/>
  <c r="CZ72" i="2"/>
  <c r="CY72" i="2"/>
  <c r="CV72" i="2"/>
  <c r="CS72" i="2"/>
  <c r="BZ72" i="2"/>
  <c r="BU72" i="2"/>
  <c r="BT72" i="2"/>
  <c r="BS72" i="2"/>
  <c r="BR72" i="2"/>
  <c r="BQ72" i="2"/>
  <c r="BP72" i="2"/>
  <c r="BO72" i="2"/>
  <c r="BN72" i="2"/>
  <c r="BN91" i="2" s="1"/>
  <c r="BM72" i="2"/>
  <c r="BL72" i="2"/>
  <c r="BK72" i="2"/>
  <c r="BJ72" i="2"/>
  <c r="BI72" i="2"/>
  <c r="BH72" i="2"/>
  <c r="BG72" i="2"/>
  <c r="BF72" i="2"/>
  <c r="BE72" i="2"/>
  <c r="BD72" i="2"/>
  <c r="BB72" i="2"/>
  <c r="AY72" i="2"/>
  <c r="AF72" i="2"/>
  <c r="AB72" i="2"/>
  <c r="G72" i="2" s="1"/>
  <c r="CR71" i="2"/>
  <c r="CQ71" i="2"/>
  <c r="CO71" i="2"/>
  <c r="CL71" i="2"/>
  <c r="CK71" i="2"/>
  <c r="CJ71" i="2"/>
  <c r="CH71" i="2"/>
  <c r="CG71" i="2"/>
  <c r="CF71" i="2"/>
  <c r="CD71" i="2"/>
  <c r="CC71" i="2"/>
  <c r="CB71" i="2"/>
  <c r="CA71" i="2"/>
  <c r="BY71" i="2"/>
  <c r="AX71" i="2"/>
  <c r="AW71" i="2"/>
  <c r="AU71" i="2"/>
  <c r="AR71" i="2"/>
  <c r="AQ71" i="2"/>
  <c r="AP71" i="2"/>
  <c r="AN71" i="2"/>
  <c r="AM71" i="2"/>
  <c r="AL71" i="2"/>
  <c r="AJ71" i="2"/>
  <c r="AI71" i="2"/>
  <c r="AH71" i="2"/>
  <c r="AE71" i="2"/>
  <c r="AA71" i="2"/>
  <c r="Z71" i="2"/>
  <c r="Y71" i="2"/>
  <c r="X71" i="2"/>
  <c r="W71" i="2"/>
  <c r="V71" i="2"/>
  <c r="U71" i="2"/>
  <c r="S71" i="2"/>
  <c r="R71" i="2"/>
  <c r="Q71" i="2"/>
  <c r="P71" i="2"/>
  <c r="O71" i="2"/>
  <c r="N71" i="2"/>
  <c r="M71" i="2"/>
  <c r="L71" i="2"/>
  <c r="K71" i="2"/>
  <c r="J71" i="2"/>
  <c r="I71" i="2"/>
  <c r="H71" i="2"/>
  <c r="DP70" i="2"/>
  <c r="DO70" i="2"/>
  <c r="DN70" i="2"/>
  <c r="DM70" i="2"/>
  <c r="DL70" i="2"/>
  <c r="DK70" i="2"/>
  <c r="DJ70" i="2"/>
  <c r="DI70" i="2"/>
  <c r="DH70" i="2"/>
  <c r="DG70" i="2"/>
  <c r="DF70" i="2"/>
  <c r="DE70" i="2"/>
  <c r="DD70" i="2"/>
  <c r="DC70" i="2"/>
  <c r="DB70" i="2"/>
  <c r="DA70" i="2"/>
  <c r="CZ70" i="2"/>
  <c r="CY70" i="2"/>
  <c r="CX70" i="2"/>
  <c r="CW70" i="2"/>
  <c r="CV70" i="2"/>
  <c r="BX70" i="2"/>
  <c r="BV70" i="2"/>
  <c r="BU70" i="2"/>
  <c r="BT70" i="2"/>
  <c r="BS70" i="2"/>
  <c r="BR70" i="2"/>
  <c r="BQ70" i="2"/>
  <c r="BP70" i="2"/>
  <c r="BO70" i="2"/>
  <c r="BN70" i="2"/>
  <c r="BM70" i="2"/>
  <c r="BL70" i="2"/>
  <c r="BK70" i="2"/>
  <c r="BJ70" i="2"/>
  <c r="BI70" i="2"/>
  <c r="BH70" i="2"/>
  <c r="BG70" i="2"/>
  <c r="BF70" i="2"/>
  <c r="BE70" i="2"/>
  <c r="BD70" i="2"/>
  <c r="BC70" i="2"/>
  <c r="BB70" i="2"/>
  <c r="AD70" i="2"/>
  <c r="G70" i="2"/>
  <c r="DP69" i="2"/>
  <c r="DO69" i="2"/>
  <c r="DN69" i="2"/>
  <c r="DM69" i="2"/>
  <c r="DL69" i="2"/>
  <c r="DK69" i="2"/>
  <c r="DJ69" i="2"/>
  <c r="DI69" i="2"/>
  <c r="DH69" i="2"/>
  <c r="DG69" i="2"/>
  <c r="DF69" i="2"/>
  <c r="DE69" i="2"/>
  <c r="DD69" i="2"/>
  <c r="DC69" i="2"/>
  <c r="DB69" i="2"/>
  <c r="DA69" i="2"/>
  <c r="CZ69" i="2"/>
  <c r="CY69" i="2"/>
  <c r="CX69" i="2"/>
  <c r="CV69" i="2"/>
  <c r="BZ69" i="2"/>
  <c r="CW69" i="2" s="1"/>
  <c r="BV69" i="2"/>
  <c r="BU69" i="2"/>
  <c r="BT69" i="2"/>
  <c r="BS69" i="2"/>
  <c r="BR69" i="2"/>
  <c r="BQ69" i="2"/>
  <c r="BP69" i="2"/>
  <c r="BO69" i="2"/>
  <c r="BN69" i="2"/>
  <c r="BM69" i="2"/>
  <c r="BL69" i="2"/>
  <c r="BK69" i="2"/>
  <c r="BJ69" i="2"/>
  <c r="BI69" i="2"/>
  <c r="BH69" i="2"/>
  <c r="BG69" i="2"/>
  <c r="BF69" i="2"/>
  <c r="BE69" i="2"/>
  <c r="BD69" i="2"/>
  <c r="BB69" i="2"/>
  <c r="AF69" i="2"/>
  <c r="AD69" i="2" s="1"/>
  <c r="G69" i="2"/>
  <c r="DO68" i="2"/>
  <c r="DN68" i="2"/>
  <c r="DM68" i="2"/>
  <c r="DL68" i="2"/>
  <c r="DK68" i="2"/>
  <c r="DJ68" i="2"/>
  <c r="DI68" i="2"/>
  <c r="DH68" i="2"/>
  <c r="DG68" i="2"/>
  <c r="DF68" i="2"/>
  <c r="DE68" i="2"/>
  <c r="DD68" i="2"/>
  <c r="DC68" i="2"/>
  <c r="DB68" i="2"/>
  <c r="DA68" i="2"/>
  <c r="CZ68" i="2"/>
  <c r="CY68" i="2"/>
  <c r="CX68" i="2"/>
  <c r="CW68" i="2"/>
  <c r="CV68" i="2"/>
  <c r="CS68" i="2"/>
  <c r="BU68" i="2"/>
  <c r="BT68" i="2"/>
  <c r="BS68" i="2"/>
  <c r="BR68" i="2"/>
  <c r="BQ68" i="2"/>
  <c r="BP68" i="2"/>
  <c r="BO68" i="2"/>
  <c r="BN68" i="2"/>
  <c r="BM68" i="2"/>
  <c r="BL68" i="2"/>
  <c r="BK68" i="2"/>
  <c r="BJ68" i="2"/>
  <c r="BI68" i="2"/>
  <c r="BH68" i="2"/>
  <c r="BG68" i="2"/>
  <c r="BF68" i="2"/>
  <c r="BE68" i="2"/>
  <c r="BD68" i="2"/>
  <c r="BC68" i="2"/>
  <c r="BB68" i="2"/>
  <c r="AY68" i="2"/>
  <c r="BV68" i="2" s="1"/>
  <c r="G68" i="2"/>
  <c r="DP67" i="2"/>
  <c r="DO67" i="2"/>
  <c r="DN67" i="2"/>
  <c r="DM67" i="2"/>
  <c r="DL67" i="2"/>
  <c r="DK67" i="2"/>
  <c r="DJ67" i="2"/>
  <c r="DI67" i="2"/>
  <c r="DH67" i="2"/>
  <c r="DG67" i="2"/>
  <c r="DF67" i="2"/>
  <c r="DE67" i="2"/>
  <c r="DD67" i="2"/>
  <c r="DC67" i="2"/>
  <c r="DB67" i="2"/>
  <c r="DA67" i="2"/>
  <c r="CZ67" i="2"/>
  <c r="CY67" i="2"/>
  <c r="CX67" i="2"/>
  <c r="CW67" i="2"/>
  <c r="CV67" i="2"/>
  <c r="CT67" i="2"/>
  <c r="BV67" i="2"/>
  <c r="BU67" i="2"/>
  <c r="BT67" i="2"/>
  <c r="BS67" i="2"/>
  <c r="BR67" i="2"/>
  <c r="BQ67" i="2"/>
  <c r="BP67" i="2"/>
  <c r="BO67" i="2"/>
  <c r="BN67" i="2"/>
  <c r="BM67" i="2"/>
  <c r="BL67" i="2"/>
  <c r="BK67" i="2"/>
  <c r="BJ67" i="2"/>
  <c r="BI67" i="2"/>
  <c r="BH67" i="2"/>
  <c r="BG67" i="2"/>
  <c r="BF67" i="2"/>
  <c r="BE67" i="2"/>
  <c r="BC67" i="2"/>
  <c r="BB67" i="2"/>
  <c r="AG67" i="2"/>
  <c r="BD67" i="2" s="1"/>
  <c r="AD67" i="2"/>
  <c r="AC67" i="2" s="1"/>
  <c r="AZ67" i="2" s="1"/>
  <c r="G67" i="2"/>
  <c r="DP66" i="2"/>
  <c r="DO66" i="2"/>
  <c r="DN66" i="2"/>
  <c r="DM66" i="2"/>
  <c r="DL66" i="2"/>
  <c r="DK66" i="2"/>
  <c r="DJ66" i="2"/>
  <c r="DI66" i="2"/>
  <c r="DH66" i="2"/>
  <c r="DG66" i="2"/>
  <c r="DF66" i="2"/>
  <c r="DE66" i="2"/>
  <c r="DD66" i="2"/>
  <c r="DC66" i="2"/>
  <c r="DB66" i="2"/>
  <c r="DA66" i="2"/>
  <c r="CZ66" i="2"/>
  <c r="CY66" i="2"/>
  <c r="CX66" i="2"/>
  <c r="CW66" i="2"/>
  <c r="CV66" i="2"/>
  <c r="BX66" i="2"/>
  <c r="BW66" i="2" s="1"/>
  <c r="CT66" i="2" s="1"/>
  <c r="BV66" i="2"/>
  <c r="BU66" i="2"/>
  <c r="BT66" i="2"/>
  <c r="BS66" i="2"/>
  <c r="BR66" i="2"/>
  <c r="BQ66" i="2"/>
  <c r="BP66" i="2"/>
  <c r="BO66" i="2"/>
  <c r="BN66" i="2"/>
  <c r="BM66" i="2"/>
  <c r="BL66" i="2"/>
  <c r="BK66" i="2"/>
  <c r="BJ66" i="2"/>
  <c r="BI66" i="2"/>
  <c r="BH66" i="2"/>
  <c r="BG66" i="2"/>
  <c r="BF66" i="2"/>
  <c r="BE66" i="2"/>
  <c r="BD66" i="2"/>
  <c r="BC66" i="2"/>
  <c r="BB66" i="2"/>
  <c r="AD66" i="2"/>
  <c r="AC66" i="2" s="1"/>
  <c r="AZ66" i="2" s="1"/>
  <c r="G66" i="2"/>
  <c r="DP65" i="2"/>
  <c r="DO65" i="2"/>
  <c r="DN65" i="2"/>
  <c r="DM65" i="2"/>
  <c r="DL65" i="2"/>
  <c r="DK65" i="2"/>
  <c r="DJ65" i="2"/>
  <c r="DI65" i="2"/>
  <c r="DH65" i="2"/>
  <c r="DG65" i="2"/>
  <c r="DF65" i="2"/>
  <c r="DE65" i="2"/>
  <c r="DD65" i="2"/>
  <c r="DC65" i="2"/>
  <c r="DB65" i="2"/>
  <c r="DA65" i="2"/>
  <c r="CZ65" i="2"/>
  <c r="CY65" i="2"/>
  <c r="CX65" i="2"/>
  <c r="CW65" i="2"/>
  <c r="CV65" i="2"/>
  <c r="CT65" i="2"/>
  <c r="BX65" i="2"/>
  <c r="BW65" i="2" s="1"/>
  <c r="BV65" i="2"/>
  <c r="BU65" i="2"/>
  <c r="BT65" i="2"/>
  <c r="BS65" i="2"/>
  <c r="BR65" i="2"/>
  <c r="BQ65" i="2"/>
  <c r="BP65" i="2"/>
  <c r="BO65" i="2"/>
  <c r="BN65" i="2"/>
  <c r="BM65" i="2"/>
  <c r="BL65" i="2"/>
  <c r="BK65" i="2"/>
  <c r="BJ65" i="2"/>
  <c r="BI65" i="2"/>
  <c r="BH65" i="2"/>
  <c r="BG65" i="2"/>
  <c r="BF65" i="2"/>
  <c r="BE65" i="2"/>
  <c r="BD65" i="2"/>
  <c r="BC65" i="2"/>
  <c r="BB65" i="2"/>
  <c r="AD65" i="2"/>
  <c r="AC65" i="2" s="1"/>
  <c r="AZ65" i="2" s="1"/>
  <c r="G65" i="2"/>
  <c r="DP64" i="2"/>
  <c r="DO64" i="2"/>
  <c r="DN64" i="2"/>
  <c r="DM64" i="2"/>
  <c r="DL64" i="2"/>
  <c r="DK64" i="2"/>
  <c r="DJ64" i="2"/>
  <c r="DI64" i="2"/>
  <c r="DH64" i="2"/>
  <c r="DG64" i="2"/>
  <c r="DF64" i="2"/>
  <c r="DE64" i="2"/>
  <c r="DD64" i="2"/>
  <c r="DC64" i="2"/>
  <c r="DB64" i="2"/>
  <c r="DA64" i="2"/>
  <c r="CZ64" i="2"/>
  <c r="CY64" i="2"/>
  <c r="CX64" i="2"/>
  <c r="CW64" i="2"/>
  <c r="CV64" i="2"/>
  <c r="BX64" i="2"/>
  <c r="BV64" i="2"/>
  <c r="BU64" i="2"/>
  <c r="BT64" i="2"/>
  <c r="BS64" i="2"/>
  <c r="BR64" i="2"/>
  <c r="BQ64" i="2"/>
  <c r="BP64" i="2"/>
  <c r="BO64" i="2"/>
  <c r="BN64" i="2"/>
  <c r="BM64" i="2"/>
  <c r="BL64" i="2"/>
  <c r="BK64" i="2"/>
  <c r="BJ64" i="2"/>
  <c r="BI64" i="2"/>
  <c r="BH64" i="2"/>
  <c r="BG64" i="2"/>
  <c r="BF64" i="2"/>
  <c r="BE64" i="2"/>
  <c r="BD64" i="2"/>
  <c r="BC64" i="2"/>
  <c r="BB64" i="2"/>
  <c r="AD64" i="2"/>
  <c r="AC64" i="2" s="1"/>
  <c r="AZ64" i="2" s="1"/>
  <c r="G64" i="2"/>
  <c r="DP63" i="2"/>
  <c r="DO63" i="2"/>
  <c r="DN63" i="2"/>
  <c r="DM63" i="2"/>
  <c r="DL63" i="2"/>
  <c r="DK63" i="2"/>
  <c r="DJ63" i="2"/>
  <c r="DI63" i="2"/>
  <c r="DH63" i="2"/>
  <c r="DG63" i="2"/>
  <c r="DF63" i="2"/>
  <c r="DE63" i="2"/>
  <c r="DD63" i="2"/>
  <c r="DC63" i="2"/>
  <c r="DB63" i="2"/>
  <c r="DA63" i="2"/>
  <c r="CZ63" i="2"/>
  <c r="CY63" i="2"/>
  <c r="CX63" i="2"/>
  <c r="CW63" i="2"/>
  <c r="CV63" i="2"/>
  <c r="BX63" i="2"/>
  <c r="BV63" i="2"/>
  <c r="BU63" i="2"/>
  <c r="BT63" i="2"/>
  <c r="BS63" i="2"/>
  <c r="BR63" i="2"/>
  <c r="BQ63" i="2"/>
  <c r="BP63" i="2"/>
  <c r="BO63" i="2"/>
  <c r="BN63" i="2"/>
  <c r="BM63" i="2"/>
  <c r="BL63" i="2"/>
  <c r="BK63" i="2"/>
  <c r="BJ63" i="2"/>
  <c r="BI63" i="2"/>
  <c r="BH63" i="2"/>
  <c r="BG63" i="2"/>
  <c r="BF63" i="2"/>
  <c r="BE63" i="2"/>
  <c r="BD63" i="2"/>
  <c r="BC63" i="2"/>
  <c r="BB63" i="2"/>
  <c r="AD63" i="2"/>
  <c r="G63" i="2"/>
  <c r="DP62" i="2"/>
  <c r="DO62" i="2"/>
  <c r="DN62" i="2"/>
  <c r="DM62" i="2"/>
  <c r="DL62" i="2"/>
  <c r="DK62" i="2"/>
  <c r="DJ62" i="2"/>
  <c r="DI62" i="2"/>
  <c r="DH62" i="2"/>
  <c r="DG62" i="2"/>
  <c r="DF62" i="2"/>
  <c r="DE62" i="2"/>
  <c r="DD62" i="2"/>
  <c r="DC62" i="2"/>
  <c r="DB62" i="2"/>
  <c r="DA62" i="2"/>
  <c r="CZ62" i="2"/>
  <c r="CY62" i="2"/>
  <c r="CX62" i="2"/>
  <c r="CV62" i="2"/>
  <c r="BZ62" i="2"/>
  <c r="BV62" i="2"/>
  <c r="BU62" i="2"/>
  <c r="BT62" i="2"/>
  <c r="BS62" i="2"/>
  <c r="BR62" i="2"/>
  <c r="BQ62" i="2"/>
  <c r="BP62" i="2"/>
  <c r="BO62" i="2"/>
  <c r="BN62" i="2"/>
  <c r="BM62" i="2"/>
  <c r="BL62" i="2"/>
  <c r="BK62" i="2"/>
  <c r="BJ62" i="2"/>
  <c r="BI62" i="2"/>
  <c r="BH62" i="2"/>
  <c r="BG62" i="2"/>
  <c r="BF62" i="2"/>
  <c r="BE62" i="2"/>
  <c r="BD62" i="2"/>
  <c r="BB62" i="2"/>
  <c r="AF62" i="2"/>
  <c r="BC62" i="2" s="1"/>
  <c r="G62" i="2"/>
  <c r="DP61" i="2"/>
  <c r="DO61" i="2"/>
  <c r="DN61" i="2"/>
  <c r="DM61" i="2"/>
  <c r="DL61" i="2"/>
  <c r="DK61" i="2"/>
  <c r="DJ61" i="2"/>
  <c r="DI61" i="2"/>
  <c r="DH61" i="2"/>
  <c r="DG61" i="2"/>
  <c r="DF61" i="2"/>
  <c r="DE61" i="2"/>
  <c r="DD61" i="2"/>
  <c r="DC61" i="2"/>
  <c r="DB61" i="2"/>
  <c r="DA61" i="2"/>
  <c r="CZ61" i="2"/>
  <c r="CY61" i="2"/>
  <c r="CX61" i="2"/>
  <c r="CW61" i="2"/>
  <c r="CV61" i="2"/>
  <c r="CU61" i="2" s="1"/>
  <c r="BX61" i="2"/>
  <c r="BV61" i="2"/>
  <c r="BU61" i="2"/>
  <c r="BT61" i="2"/>
  <c r="BS61" i="2"/>
  <c r="BR61" i="2"/>
  <c r="BQ61" i="2"/>
  <c r="BP61" i="2"/>
  <c r="BO61" i="2"/>
  <c r="BN61" i="2"/>
  <c r="BM61" i="2"/>
  <c r="BL61" i="2"/>
  <c r="BK61" i="2"/>
  <c r="BJ61" i="2"/>
  <c r="BI61" i="2"/>
  <c r="BH61" i="2"/>
  <c r="BG61" i="2"/>
  <c r="BF61" i="2"/>
  <c r="BE61" i="2"/>
  <c r="BD61" i="2"/>
  <c r="BC61" i="2"/>
  <c r="BB61" i="2"/>
  <c r="BA61" i="2" s="1"/>
  <c r="AD61" i="2"/>
  <c r="G61" i="2"/>
  <c r="DP60" i="2"/>
  <c r="DO60" i="2"/>
  <c r="DN60" i="2"/>
  <c r="DM60" i="2"/>
  <c r="DL60" i="2"/>
  <c r="DK60" i="2"/>
  <c r="DJ60" i="2"/>
  <c r="DI60" i="2"/>
  <c r="DH60" i="2"/>
  <c r="DG60" i="2"/>
  <c r="DF60" i="2"/>
  <c r="DE60" i="2"/>
  <c r="DD60" i="2"/>
  <c r="DC60" i="2"/>
  <c r="DB60" i="2"/>
  <c r="DA60" i="2"/>
  <c r="CZ60" i="2"/>
  <c r="CY60" i="2"/>
  <c r="CX60" i="2"/>
  <c r="CW60" i="2"/>
  <c r="CV60" i="2"/>
  <c r="BX60" i="2"/>
  <c r="BV60" i="2"/>
  <c r="BU60" i="2"/>
  <c r="BT60" i="2"/>
  <c r="BS60" i="2"/>
  <c r="BR60" i="2"/>
  <c r="BQ60" i="2"/>
  <c r="BP60" i="2"/>
  <c r="BO60" i="2"/>
  <c r="BN60" i="2"/>
  <c r="BM60" i="2"/>
  <c r="BL60" i="2"/>
  <c r="BK60" i="2"/>
  <c r="BJ60" i="2"/>
  <c r="BI60" i="2"/>
  <c r="BH60" i="2"/>
  <c r="BG60" i="2"/>
  <c r="BF60" i="2"/>
  <c r="BE60" i="2"/>
  <c r="BD60" i="2"/>
  <c r="BC60" i="2"/>
  <c r="BB60" i="2"/>
  <c r="AD60" i="2"/>
  <c r="AC60" i="2" s="1"/>
  <c r="AZ60" i="2" s="1"/>
  <c r="G60" i="2"/>
  <c r="BW60" i="2" s="1"/>
  <c r="CT60" i="2" s="1"/>
  <c r="DP59" i="2"/>
  <c r="DO59" i="2"/>
  <c r="DN59" i="2"/>
  <c r="DM59" i="2"/>
  <c r="DL59" i="2"/>
  <c r="DK59" i="2"/>
  <c r="DJ59" i="2"/>
  <c r="DI59" i="2"/>
  <c r="DH59" i="2"/>
  <c r="DG59" i="2"/>
  <c r="DF59" i="2"/>
  <c r="DE59" i="2"/>
  <c r="DD59" i="2"/>
  <c r="DC59" i="2"/>
  <c r="DB59" i="2"/>
  <c r="DA59" i="2"/>
  <c r="CZ59" i="2"/>
  <c r="CY59" i="2"/>
  <c r="CX59" i="2"/>
  <c r="CW59" i="2"/>
  <c r="CV59" i="2"/>
  <c r="BX59" i="2"/>
  <c r="BV59" i="2"/>
  <c r="BU59" i="2"/>
  <c r="BT59" i="2"/>
  <c r="BS59" i="2"/>
  <c r="BR59" i="2"/>
  <c r="BQ59" i="2"/>
  <c r="BP59" i="2"/>
  <c r="BO59" i="2"/>
  <c r="BN59" i="2"/>
  <c r="BM59" i="2"/>
  <c r="BL59" i="2"/>
  <c r="BK59" i="2"/>
  <c r="BJ59" i="2"/>
  <c r="BI59" i="2"/>
  <c r="BH59" i="2"/>
  <c r="BG59" i="2"/>
  <c r="BF59" i="2"/>
  <c r="BE59" i="2"/>
  <c r="BD59" i="2"/>
  <c r="BC59" i="2"/>
  <c r="BB59" i="2"/>
  <c r="AD59" i="2"/>
  <c r="G59" i="2"/>
  <c r="DP58" i="2"/>
  <c r="DO58" i="2"/>
  <c r="DN58" i="2"/>
  <c r="DL58" i="2"/>
  <c r="DK58" i="2"/>
  <c r="DJ58" i="2"/>
  <c r="DI58" i="2"/>
  <c r="DH58" i="2"/>
  <c r="DG58" i="2"/>
  <c r="DF58" i="2"/>
  <c r="DE58" i="2"/>
  <c r="DD58" i="2"/>
  <c r="DC58" i="2"/>
  <c r="DB58" i="2"/>
  <c r="DA58" i="2"/>
  <c r="CZ58" i="2"/>
  <c r="CY58" i="2"/>
  <c r="CX58" i="2"/>
  <c r="CW58" i="2"/>
  <c r="CV58" i="2"/>
  <c r="CP58" i="2"/>
  <c r="BX58" i="2" s="1"/>
  <c r="BV58" i="2"/>
  <c r="BU58" i="2"/>
  <c r="BT58" i="2"/>
  <c r="BR58" i="2"/>
  <c r="BQ58" i="2"/>
  <c r="BP58" i="2"/>
  <c r="BO58" i="2"/>
  <c r="BN58" i="2"/>
  <c r="BM58" i="2"/>
  <c r="BL58" i="2"/>
  <c r="BK58" i="2"/>
  <c r="BJ58" i="2"/>
  <c r="BI58" i="2"/>
  <c r="BH58" i="2"/>
  <c r="BG58" i="2"/>
  <c r="BF58" i="2"/>
  <c r="BE58" i="2"/>
  <c r="BD58" i="2"/>
  <c r="BC58" i="2"/>
  <c r="BB58" i="2"/>
  <c r="AV58" i="2"/>
  <c r="AV131" i="2" s="1"/>
  <c r="G58" i="2"/>
  <c r="DP57" i="2"/>
  <c r="DO57" i="2"/>
  <c r="DN57" i="2"/>
  <c r="DM57" i="2"/>
  <c r="DL57" i="2"/>
  <c r="DK57" i="2"/>
  <c r="DI57" i="2"/>
  <c r="DH57" i="2"/>
  <c r="DG57" i="2"/>
  <c r="DF57" i="2"/>
  <c r="DE57" i="2"/>
  <c r="DD57" i="2"/>
  <c r="DC57" i="2"/>
  <c r="DB57" i="2"/>
  <c r="DA57" i="2"/>
  <c r="CZ57" i="2"/>
  <c r="CY57" i="2"/>
  <c r="CX57" i="2"/>
  <c r="CW57" i="2"/>
  <c r="CV57" i="2"/>
  <c r="CM57" i="2"/>
  <c r="CM71" i="2" s="1"/>
  <c r="BV57" i="2"/>
  <c r="BU57" i="2"/>
  <c r="BT57" i="2"/>
  <c r="BS57" i="2"/>
  <c r="BR57" i="2"/>
  <c r="BQ57" i="2"/>
  <c r="BO57" i="2"/>
  <c r="BN57" i="2"/>
  <c r="BM57" i="2"/>
  <c r="BL57" i="2"/>
  <c r="BK57" i="2"/>
  <c r="BJ57" i="2"/>
  <c r="BI57" i="2"/>
  <c r="BH57" i="2"/>
  <c r="BG57" i="2"/>
  <c r="BF57" i="2"/>
  <c r="BE57" i="2"/>
  <c r="BD57" i="2"/>
  <c r="BC57" i="2"/>
  <c r="BB57" i="2"/>
  <c r="AS57" i="2"/>
  <c r="AS131" i="2" s="1"/>
  <c r="AD57" i="2"/>
  <c r="G57" i="2"/>
  <c r="DP56" i="2"/>
  <c r="DO56" i="2"/>
  <c r="DN56" i="2"/>
  <c r="DM56" i="2"/>
  <c r="DL56" i="2"/>
  <c r="DK56" i="2"/>
  <c r="DJ56" i="2"/>
  <c r="DI56" i="2"/>
  <c r="DH56" i="2"/>
  <c r="DG56" i="2"/>
  <c r="DE56" i="2"/>
  <c r="DD56" i="2"/>
  <c r="DC56" i="2"/>
  <c r="DB56" i="2"/>
  <c r="DA56" i="2"/>
  <c r="CZ56" i="2"/>
  <c r="CY56" i="2"/>
  <c r="CX56" i="2"/>
  <c r="CW56" i="2"/>
  <c r="CV56" i="2"/>
  <c r="CI56" i="2"/>
  <c r="BX56" i="2" s="1"/>
  <c r="BV56" i="2"/>
  <c r="BU56" i="2"/>
  <c r="BT56" i="2"/>
  <c r="BS56" i="2"/>
  <c r="BR56" i="2"/>
  <c r="BQ56" i="2"/>
  <c r="BP56" i="2"/>
  <c r="BO56" i="2"/>
  <c r="BN56" i="2"/>
  <c r="BM56" i="2"/>
  <c r="BK56" i="2"/>
  <c r="BJ56" i="2"/>
  <c r="BI56" i="2"/>
  <c r="BH56" i="2"/>
  <c r="BG56" i="2"/>
  <c r="BF56" i="2"/>
  <c r="BE56" i="2"/>
  <c r="BD56" i="2"/>
  <c r="BC56" i="2"/>
  <c r="BB56" i="2"/>
  <c r="AO56" i="2"/>
  <c r="BL56" i="2" s="1"/>
  <c r="G56" i="2"/>
  <c r="DP55" i="2"/>
  <c r="DO55" i="2"/>
  <c r="DN55" i="2"/>
  <c r="DM55" i="2"/>
  <c r="DL55" i="2"/>
  <c r="DK55" i="2"/>
  <c r="DJ55" i="2"/>
  <c r="DI55" i="2"/>
  <c r="DH55" i="2"/>
  <c r="DG55" i="2"/>
  <c r="DF55" i="2"/>
  <c r="DE55" i="2"/>
  <c r="DD55" i="2"/>
  <c r="DC55" i="2"/>
  <c r="DB55" i="2"/>
  <c r="DA55" i="2"/>
  <c r="CZ55" i="2"/>
  <c r="CY55" i="2"/>
  <c r="CX55" i="2"/>
  <c r="CW55" i="2"/>
  <c r="CV55" i="2"/>
  <c r="BV55" i="2"/>
  <c r="BU55" i="2"/>
  <c r="BT55" i="2"/>
  <c r="BS55" i="2"/>
  <c r="BR55" i="2"/>
  <c r="BQ55" i="2"/>
  <c r="BP55" i="2"/>
  <c r="BO55" i="2"/>
  <c r="BN55" i="2"/>
  <c r="BM55" i="2"/>
  <c r="BL55" i="2"/>
  <c r="BK55" i="2"/>
  <c r="BJ55" i="2"/>
  <c r="BI55" i="2"/>
  <c r="BH55" i="2"/>
  <c r="BG55" i="2"/>
  <c r="BF55" i="2"/>
  <c r="BE55" i="2"/>
  <c r="BD55" i="2"/>
  <c r="BC55" i="2"/>
  <c r="BB55" i="2"/>
  <c r="AD55" i="2"/>
  <c r="G55" i="2"/>
  <c r="BW55" i="2" s="1"/>
  <c r="CT55" i="2" s="1"/>
  <c r="DP54" i="2"/>
  <c r="DO54" i="2"/>
  <c r="DN54" i="2"/>
  <c r="DM54" i="2"/>
  <c r="DL54" i="2"/>
  <c r="DK54" i="2"/>
  <c r="DJ54" i="2"/>
  <c r="DI54" i="2"/>
  <c r="DH54" i="2"/>
  <c r="DG54" i="2"/>
  <c r="DF54" i="2"/>
  <c r="DE54" i="2"/>
  <c r="DD54" i="2"/>
  <c r="DC54" i="2"/>
  <c r="DB54" i="2"/>
  <c r="DA54" i="2"/>
  <c r="CZ54" i="2"/>
  <c r="CY54" i="2"/>
  <c r="CX54" i="2"/>
  <c r="CW54" i="2"/>
  <c r="CV54" i="2"/>
  <c r="BX54" i="2"/>
  <c r="BV54" i="2"/>
  <c r="BU54" i="2"/>
  <c r="BT54" i="2"/>
  <c r="BS54" i="2"/>
  <c r="BR54" i="2"/>
  <c r="BQ54" i="2"/>
  <c r="BP54" i="2"/>
  <c r="BO54" i="2"/>
  <c r="BN54" i="2"/>
  <c r="BM54" i="2"/>
  <c r="BL54" i="2"/>
  <c r="BK54" i="2"/>
  <c r="BJ54" i="2"/>
  <c r="BI54" i="2"/>
  <c r="BH54" i="2"/>
  <c r="BG54" i="2"/>
  <c r="BF54" i="2"/>
  <c r="BE54" i="2"/>
  <c r="BD54" i="2"/>
  <c r="BC54" i="2"/>
  <c r="BB54" i="2"/>
  <c r="AD54" i="2"/>
  <c r="G54" i="2"/>
  <c r="DP53" i="2"/>
  <c r="DO53" i="2"/>
  <c r="DN53" i="2"/>
  <c r="DM53" i="2"/>
  <c r="DL53" i="2"/>
  <c r="DK53" i="2"/>
  <c r="DJ53" i="2"/>
  <c r="DI53" i="2"/>
  <c r="DH53" i="2"/>
  <c r="DG53" i="2"/>
  <c r="DF53" i="2"/>
  <c r="DE53" i="2"/>
  <c r="DD53" i="2"/>
  <c r="DC53" i="2"/>
  <c r="DA53" i="2"/>
  <c r="CZ53" i="2"/>
  <c r="CY53" i="2"/>
  <c r="CX53" i="2"/>
  <c r="CW53" i="2"/>
  <c r="CV53" i="2"/>
  <c r="CE53" i="2"/>
  <c r="DB53" i="2" s="1"/>
  <c r="BV53" i="2"/>
  <c r="BU53" i="2"/>
  <c r="BT53" i="2"/>
  <c r="BS53" i="2"/>
  <c r="BR53" i="2"/>
  <c r="BQ53" i="2"/>
  <c r="BP53" i="2"/>
  <c r="BO53" i="2"/>
  <c r="BN53" i="2"/>
  <c r="BM53" i="2"/>
  <c r="BL53" i="2"/>
  <c r="BK53" i="2"/>
  <c r="BJ53" i="2"/>
  <c r="BI53" i="2"/>
  <c r="BG53" i="2"/>
  <c r="BF53" i="2"/>
  <c r="BE53" i="2"/>
  <c r="BD53" i="2"/>
  <c r="BC53" i="2"/>
  <c r="BB53" i="2"/>
  <c r="AK53" i="2"/>
  <c r="AD53" i="2" s="1"/>
  <c r="G53" i="2"/>
  <c r="DP52" i="2"/>
  <c r="DO52" i="2"/>
  <c r="DN52" i="2"/>
  <c r="DM52" i="2"/>
  <c r="DL52" i="2"/>
  <c r="DK52" i="2"/>
  <c r="DJ52" i="2"/>
  <c r="DI52" i="2"/>
  <c r="DG52" i="2"/>
  <c r="DF52" i="2"/>
  <c r="DE52" i="2"/>
  <c r="DD52" i="2"/>
  <c r="DC52" i="2"/>
  <c r="DB52" i="2"/>
  <c r="DA52" i="2"/>
  <c r="CZ52" i="2"/>
  <c r="CY52" i="2"/>
  <c r="CX52" i="2"/>
  <c r="CW52" i="2"/>
  <c r="CV52" i="2"/>
  <c r="BX52" i="2"/>
  <c r="BV52" i="2"/>
  <c r="BU52" i="2"/>
  <c r="BT52" i="2"/>
  <c r="BS52" i="2"/>
  <c r="BR52" i="2"/>
  <c r="BQ52" i="2"/>
  <c r="BP52" i="2"/>
  <c r="BO52" i="2"/>
  <c r="BM52" i="2"/>
  <c r="BL52" i="2"/>
  <c r="BK52" i="2"/>
  <c r="BJ52" i="2"/>
  <c r="BI52" i="2"/>
  <c r="BH52" i="2"/>
  <c r="BG52" i="2"/>
  <c r="BF52" i="2"/>
  <c r="BE52" i="2"/>
  <c r="BD52" i="2"/>
  <c r="BC52" i="2"/>
  <c r="BB52" i="2"/>
  <c r="AD52" i="2"/>
  <c r="T52" i="2"/>
  <c r="DP51" i="2"/>
  <c r="DO51" i="2"/>
  <c r="DN51" i="2"/>
  <c r="DM51" i="2"/>
  <c r="DL51" i="2"/>
  <c r="DJ51" i="2"/>
  <c r="DI51" i="2"/>
  <c r="DH51" i="2"/>
  <c r="DG51" i="2"/>
  <c r="DF51" i="2"/>
  <c r="DE51" i="2"/>
  <c r="DD51" i="2"/>
  <c r="DC51" i="2"/>
  <c r="DB51" i="2"/>
  <c r="DA51" i="2"/>
  <c r="CZ51" i="2"/>
  <c r="CY51" i="2"/>
  <c r="CX51" i="2"/>
  <c r="CW51" i="2"/>
  <c r="CV51" i="2"/>
  <c r="CN51" i="2"/>
  <c r="DK51" i="2" s="1"/>
  <c r="BX51" i="2"/>
  <c r="BW51" i="2" s="1"/>
  <c r="CT51" i="2" s="1"/>
  <c r="BV51" i="2"/>
  <c r="BU51" i="2"/>
  <c r="BT51" i="2"/>
  <c r="BS51" i="2"/>
  <c r="BR51" i="2"/>
  <c r="BP51" i="2"/>
  <c r="BO51" i="2"/>
  <c r="BN51" i="2"/>
  <c r="BM51" i="2"/>
  <c r="BL51" i="2"/>
  <c r="BK51" i="2"/>
  <c r="BJ51" i="2"/>
  <c r="BI51" i="2"/>
  <c r="BH51" i="2"/>
  <c r="BG51" i="2"/>
  <c r="BF51" i="2"/>
  <c r="BE51" i="2"/>
  <c r="BD51" i="2"/>
  <c r="BC51" i="2"/>
  <c r="BB51" i="2"/>
  <c r="AT51" i="2"/>
  <c r="BQ51" i="2" s="1"/>
  <c r="G51" i="2"/>
  <c r="DO50" i="2"/>
  <c r="DN50" i="2"/>
  <c r="DM50" i="2"/>
  <c r="DL50" i="2"/>
  <c r="DK50" i="2"/>
  <c r="DJ50" i="2"/>
  <c r="DI50" i="2"/>
  <c r="DH50" i="2"/>
  <c r="DG50" i="2"/>
  <c r="DF50" i="2"/>
  <c r="DE50" i="2"/>
  <c r="DD50" i="2"/>
  <c r="DC50" i="2"/>
  <c r="DB50" i="2"/>
  <c r="DA50" i="2"/>
  <c r="CZ50" i="2"/>
  <c r="CY50" i="2"/>
  <c r="CX50" i="2"/>
  <c r="CV50" i="2"/>
  <c r="CS50" i="2"/>
  <c r="BZ50" i="2"/>
  <c r="CW50" i="2" s="1"/>
  <c r="BU50" i="2"/>
  <c r="BT50" i="2"/>
  <c r="BS50" i="2"/>
  <c r="BR50" i="2"/>
  <c r="BQ50" i="2"/>
  <c r="BP50" i="2"/>
  <c r="BO50" i="2"/>
  <c r="BN50" i="2"/>
  <c r="BM50" i="2"/>
  <c r="BL50" i="2"/>
  <c r="BK50" i="2"/>
  <c r="BJ50" i="2"/>
  <c r="BI50" i="2"/>
  <c r="BH50" i="2"/>
  <c r="BG50" i="2"/>
  <c r="BF50" i="2"/>
  <c r="BE50" i="2"/>
  <c r="BD50" i="2"/>
  <c r="BB50" i="2"/>
  <c r="AY50" i="2"/>
  <c r="BV50" i="2" s="1"/>
  <c r="AF50" i="2"/>
  <c r="G50" i="2"/>
  <c r="DP49" i="2"/>
  <c r="DO49" i="2"/>
  <c r="DN49" i="2"/>
  <c r="DM49" i="2"/>
  <c r="DL49" i="2"/>
  <c r="DK49" i="2"/>
  <c r="DJ49" i="2"/>
  <c r="DI49" i="2"/>
  <c r="DH49" i="2"/>
  <c r="DG49" i="2"/>
  <c r="DF49" i="2"/>
  <c r="DE49" i="2"/>
  <c r="DD49" i="2"/>
  <c r="DC49" i="2"/>
  <c r="DB49" i="2"/>
  <c r="DA49" i="2"/>
  <c r="CZ49" i="2"/>
  <c r="CY49" i="2"/>
  <c r="CX49" i="2"/>
  <c r="CW49" i="2"/>
  <c r="CV49" i="2"/>
  <c r="BX49" i="2"/>
  <c r="BV49" i="2"/>
  <c r="BU49" i="2"/>
  <c r="BT49" i="2"/>
  <c r="BS49" i="2"/>
  <c r="BR49" i="2"/>
  <c r="BQ49" i="2"/>
  <c r="BP49" i="2"/>
  <c r="BO49" i="2"/>
  <c r="BN49" i="2"/>
  <c r="BM49" i="2"/>
  <c r="BL49" i="2"/>
  <c r="BK49" i="2"/>
  <c r="BJ49" i="2"/>
  <c r="BI49" i="2"/>
  <c r="BH49" i="2"/>
  <c r="BG49" i="2"/>
  <c r="BF49" i="2"/>
  <c r="BE49" i="2"/>
  <c r="BD49" i="2"/>
  <c r="BC49" i="2"/>
  <c r="BB49" i="2"/>
  <c r="AD49" i="2"/>
  <c r="AC49" i="2" s="1"/>
  <c r="AZ49" i="2" s="1"/>
  <c r="G49" i="2"/>
  <c r="DP48" i="2"/>
  <c r="DO48" i="2"/>
  <c r="DN48" i="2"/>
  <c r="DM48" i="2"/>
  <c r="DL48" i="2"/>
  <c r="DK48" i="2"/>
  <c r="DJ48" i="2"/>
  <c r="DI48" i="2"/>
  <c r="DH48" i="2"/>
  <c r="DG48" i="2"/>
  <c r="DF48" i="2"/>
  <c r="DE48" i="2"/>
  <c r="DD48" i="2"/>
  <c r="DC48" i="2"/>
  <c r="DB48" i="2"/>
  <c r="DA48" i="2"/>
  <c r="CZ48" i="2"/>
  <c r="CY48" i="2"/>
  <c r="CX48" i="2"/>
  <c r="CV48" i="2"/>
  <c r="BZ48" i="2"/>
  <c r="CW48" i="2" s="1"/>
  <c r="BV48" i="2"/>
  <c r="BU48" i="2"/>
  <c r="BT48" i="2"/>
  <c r="BS48" i="2"/>
  <c r="BR48" i="2"/>
  <c r="BQ48" i="2"/>
  <c r="BP48" i="2"/>
  <c r="BO48" i="2"/>
  <c r="BN48" i="2"/>
  <c r="BM48" i="2"/>
  <c r="BL48" i="2"/>
  <c r="BK48" i="2"/>
  <c r="BJ48" i="2"/>
  <c r="BI48" i="2"/>
  <c r="BH48" i="2"/>
  <c r="BG48" i="2"/>
  <c r="BF48" i="2"/>
  <c r="BE48" i="2"/>
  <c r="BD48" i="2"/>
  <c r="BB48" i="2"/>
  <c r="AF48" i="2"/>
  <c r="G48" i="2"/>
  <c r="DO47" i="2"/>
  <c r="DN47" i="2"/>
  <c r="DM47" i="2"/>
  <c r="DL47" i="2"/>
  <c r="DK47" i="2"/>
  <c r="DJ47" i="2"/>
  <c r="DI47" i="2"/>
  <c r="DH47" i="2"/>
  <c r="DG47" i="2"/>
  <c r="DF47" i="2"/>
  <c r="DE47" i="2"/>
  <c r="DD47" i="2"/>
  <c r="DC47" i="2"/>
  <c r="DB47" i="2"/>
  <c r="DA47" i="2"/>
  <c r="CZ47" i="2"/>
  <c r="CY47" i="2"/>
  <c r="CX47" i="2"/>
  <c r="CW47" i="2"/>
  <c r="CV47" i="2"/>
  <c r="CS47" i="2"/>
  <c r="DP47" i="2" s="1"/>
  <c r="BX47" i="2"/>
  <c r="BW47" i="2" s="1"/>
  <c r="CT47" i="2" s="1"/>
  <c r="BU47" i="2"/>
  <c r="BT47" i="2"/>
  <c r="BS47" i="2"/>
  <c r="BR47" i="2"/>
  <c r="BQ47" i="2"/>
  <c r="BP47" i="2"/>
  <c r="BO47" i="2"/>
  <c r="BN47" i="2"/>
  <c r="BM47" i="2"/>
  <c r="BL47" i="2"/>
  <c r="BK47" i="2"/>
  <c r="BJ47" i="2"/>
  <c r="BI47" i="2"/>
  <c r="BH47" i="2"/>
  <c r="BG47" i="2"/>
  <c r="BF47" i="2"/>
  <c r="BE47" i="2"/>
  <c r="BD47" i="2"/>
  <c r="BC47" i="2"/>
  <c r="BB47" i="2"/>
  <c r="AY47" i="2"/>
  <c r="AD47" i="2" s="1"/>
  <c r="G47" i="2"/>
  <c r="DP46" i="2"/>
  <c r="DO46" i="2"/>
  <c r="DN46" i="2"/>
  <c r="DM46" i="2"/>
  <c r="DL46" i="2"/>
  <c r="DK46" i="2"/>
  <c r="DJ46" i="2"/>
  <c r="DI46" i="2"/>
  <c r="DH46" i="2"/>
  <c r="DG46" i="2"/>
  <c r="DF46" i="2"/>
  <c r="DE46" i="2"/>
  <c r="DD46" i="2"/>
  <c r="DC46" i="2"/>
  <c r="DB46" i="2"/>
  <c r="DA46" i="2"/>
  <c r="CZ46" i="2"/>
  <c r="CY46" i="2"/>
  <c r="CX46" i="2"/>
  <c r="CV46" i="2"/>
  <c r="BZ46" i="2"/>
  <c r="CW46" i="2" s="1"/>
  <c r="BU46" i="2"/>
  <c r="BT46" i="2"/>
  <c r="BS46" i="2"/>
  <c r="BR46" i="2"/>
  <c r="BQ46" i="2"/>
  <c r="BP46" i="2"/>
  <c r="BO46" i="2"/>
  <c r="BN46" i="2"/>
  <c r="BM46" i="2"/>
  <c r="BL46" i="2"/>
  <c r="BK46" i="2"/>
  <c r="BJ46" i="2"/>
  <c r="BI46" i="2"/>
  <c r="BH46" i="2"/>
  <c r="BG46" i="2"/>
  <c r="BF46" i="2"/>
  <c r="BE46" i="2"/>
  <c r="BD46" i="2"/>
  <c r="BB46" i="2"/>
  <c r="AY46" i="2"/>
  <c r="BV46" i="2" s="1"/>
  <c r="AF46" i="2"/>
  <c r="BC46" i="2" s="1"/>
  <c r="G46" i="2"/>
  <c r="DP45" i="2"/>
  <c r="DO45" i="2"/>
  <c r="DN45" i="2"/>
  <c r="DM45" i="2"/>
  <c r="DL45" i="2"/>
  <c r="DK45" i="2"/>
  <c r="DJ45" i="2"/>
  <c r="DI45" i="2"/>
  <c r="DH45" i="2"/>
  <c r="DG45" i="2"/>
  <c r="DF45" i="2"/>
  <c r="DE45" i="2"/>
  <c r="DD45" i="2"/>
  <c r="DC45" i="2"/>
  <c r="DA45" i="2"/>
  <c r="CZ45" i="2"/>
  <c r="CY45" i="2"/>
  <c r="CX45" i="2"/>
  <c r="CW45" i="2"/>
  <c r="CV45" i="2"/>
  <c r="CE45" i="2"/>
  <c r="DB45" i="2" s="1"/>
  <c r="BV45" i="2"/>
  <c r="BU45" i="2"/>
  <c r="BT45" i="2"/>
  <c r="BS45" i="2"/>
  <c r="BR45" i="2"/>
  <c r="BQ45" i="2"/>
  <c r="BP45" i="2"/>
  <c r="BO45" i="2"/>
  <c r="BN45" i="2"/>
  <c r="BM45" i="2"/>
  <c r="BL45" i="2"/>
  <c r="BK45" i="2"/>
  <c r="BJ45" i="2"/>
  <c r="BI45" i="2"/>
  <c r="BG45" i="2"/>
  <c r="BF45" i="2"/>
  <c r="BE45" i="2"/>
  <c r="BD45" i="2"/>
  <c r="BC45" i="2"/>
  <c r="BB45" i="2"/>
  <c r="AK45" i="2"/>
  <c r="BH45" i="2" s="1"/>
  <c r="G45" i="2"/>
  <c r="DP44" i="2"/>
  <c r="DO44" i="2"/>
  <c r="DN44" i="2"/>
  <c r="DM44" i="2"/>
  <c r="DL44" i="2"/>
  <c r="DK44" i="2"/>
  <c r="DJ44" i="2"/>
  <c r="DI44" i="2"/>
  <c r="DH44" i="2"/>
  <c r="DG44" i="2"/>
  <c r="DE44" i="2"/>
  <c r="DD44" i="2"/>
  <c r="DC44" i="2"/>
  <c r="DB44" i="2"/>
  <c r="DA44" i="2"/>
  <c r="CZ44" i="2"/>
  <c r="CY44" i="2"/>
  <c r="CX44" i="2"/>
  <c r="CW44" i="2"/>
  <c r="CV44" i="2"/>
  <c r="CI44" i="2"/>
  <c r="BX44" i="2" s="1"/>
  <c r="BV44" i="2"/>
  <c r="BU44" i="2"/>
  <c r="BT44" i="2"/>
  <c r="BS44" i="2"/>
  <c r="BR44" i="2"/>
  <c r="BQ44" i="2"/>
  <c r="BP44" i="2"/>
  <c r="BO44" i="2"/>
  <c r="BN44" i="2"/>
  <c r="BM44" i="2"/>
  <c r="BK44" i="2"/>
  <c r="BJ44" i="2"/>
  <c r="BI44" i="2"/>
  <c r="BH44" i="2"/>
  <c r="BG44" i="2"/>
  <c r="BF44" i="2"/>
  <c r="BE44" i="2"/>
  <c r="BD44" i="2"/>
  <c r="BC44" i="2"/>
  <c r="BB44" i="2"/>
  <c r="AO44" i="2"/>
  <c r="G44" i="2"/>
  <c r="DP43" i="2"/>
  <c r="DO43" i="2"/>
  <c r="DN43" i="2"/>
  <c r="DM43" i="2"/>
  <c r="DL43" i="2"/>
  <c r="DK43" i="2"/>
  <c r="DJ43" i="2"/>
  <c r="DI43" i="2"/>
  <c r="DH43" i="2"/>
  <c r="DG43" i="2"/>
  <c r="DF43" i="2"/>
  <c r="DE43" i="2"/>
  <c r="DD43" i="2"/>
  <c r="DC43" i="2"/>
  <c r="DA43" i="2"/>
  <c r="CZ43" i="2"/>
  <c r="CY43" i="2"/>
  <c r="CX43" i="2"/>
  <c r="CW43" i="2"/>
  <c r="CV43" i="2"/>
  <c r="CE43" i="2"/>
  <c r="BV43" i="2"/>
  <c r="BU43" i="2"/>
  <c r="BT43" i="2"/>
  <c r="BS43" i="2"/>
  <c r="BR43" i="2"/>
  <c r="BQ43" i="2"/>
  <c r="BP43" i="2"/>
  <c r="BO43" i="2"/>
  <c r="BN43" i="2"/>
  <c r="BM43" i="2"/>
  <c r="BL43" i="2"/>
  <c r="BK43" i="2"/>
  <c r="BJ43" i="2"/>
  <c r="BI43" i="2"/>
  <c r="BG43" i="2"/>
  <c r="BF43" i="2"/>
  <c r="BE43" i="2"/>
  <c r="BD43" i="2"/>
  <c r="BC43" i="2"/>
  <c r="BB43" i="2"/>
  <c r="AK43" i="2"/>
  <c r="BH43" i="2" s="1"/>
  <c r="G43" i="2"/>
  <c r="DP42" i="2"/>
  <c r="DO42" i="2"/>
  <c r="DN42" i="2"/>
  <c r="DM42" i="2"/>
  <c r="DL42" i="2"/>
  <c r="DK42" i="2"/>
  <c r="DJ42" i="2"/>
  <c r="DI42" i="2"/>
  <c r="DH42" i="2"/>
  <c r="DG42" i="2"/>
  <c r="DF42" i="2"/>
  <c r="DE42" i="2"/>
  <c r="DD42" i="2"/>
  <c r="DC42" i="2"/>
  <c r="DA42" i="2"/>
  <c r="CZ42" i="2"/>
  <c r="CY42" i="2"/>
  <c r="CX42" i="2"/>
  <c r="CW42" i="2"/>
  <c r="CV42" i="2"/>
  <c r="CE42" i="2"/>
  <c r="BX42" i="2" s="1"/>
  <c r="BV42" i="2"/>
  <c r="BU42" i="2"/>
  <c r="BT42" i="2"/>
  <c r="BS42" i="2"/>
  <c r="BR42" i="2"/>
  <c r="BQ42" i="2"/>
  <c r="BP42" i="2"/>
  <c r="BO42" i="2"/>
  <c r="BN42" i="2"/>
  <c r="BM42" i="2"/>
  <c r="BL42" i="2"/>
  <c r="BK42" i="2"/>
  <c r="BJ42" i="2"/>
  <c r="BI42" i="2"/>
  <c r="BG42" i="2"/>
  <c r="BF42" i="2"/>
  <c r="BE42" i="2"/>
  <c r="BD42" i="2"/>
  <c r="BC42" i="2"/>
  <c r="BB42" i="2"/>
  <c r="AK42" i="2"/>
  <c r="AD42" i="2" s="1"/>
  <c r="G42" i="2"/>
  <c r="DP41" i="2"/>
  <c r="DO41" i="2"/>
  <c r="DN41" i="2"/>
  <c r="DM41" i="2"/>
  <c r="DL41" i="2"/>
  <c r="DJ41" i="2"/>
  <c r="DI41" i="2"/>
  <c r="DH41" i="2"/>
  <c r="DG41" i="2"/>
  <c r="DF41" i="2"/>
  <c r="DE41" i="2"/>
  <c r="DD41" i="2"/>
  <c r="DC41" i="2"/>
  <c r="DB41" i="2"/>
  <c r="DA41" i="2"/>
  <c r="CZ41" i="2"/>
  <c r="CY41" i="2"/>
  <c r="CX41" i="2"/>
  <c r="CW41" i="2"/>
  <c r="CV41" i="2"/>
  <c r="CN41" i="2"/>
  <c r="DK41" i="2" s="1"/>
  <c r="BV41" i="2"/>
  <c r="BU41" i="2"/>
  <c r="BT41" i="2"/>
  <c r="BS41" i="2"/>
  <c r="BR41" i="2"/>
  <c r="BP41" i="2"/>
  <c r="BO41" i="2"/>
  <c r="BN41" i="2"/>
  <c r="BM41" i="2"/>
  <c r="BL41" i="2"/>
  <c r="BK41" i="2"/>
  <c r="BJ41" i="2"/>
  <c r="BI41" i="2"/>
  <c r="BH41" i="2"/>
  <c r="BG41" i="2"/>
  <c r="BF41" i="2"/>
  <c r="BE41" i="2"/>
  <c r="BD41" i="2"/>
  <c r="BC41" i="2"/>
  <c r="BB41" i="2"/>
  <c r="AT41" i="2"/>
  <c r="BQ41" i="2" s="1"/>
  <c r="G41" i="2"/>
  <c r="DP40" i="2"/>
  <c r="DO40" i="2"/>
  <c r="DN40" i="2"/>
  <c r="DM40" i="2"/>
  <c r="DL40" i="2"/>
  <c r="DK40" i="2"/>
  <c r="DJ40" i="2"/>
  <c r="DI40" i="2"/>
  <c r="DH40" i="2"/>
  <c r="DG40" i="2"/>
  <c r="DF40" i="2"/>
  <c r="DE40" i="2"/>
  <c r="DD40" i="2"/>
  <c r="DC40" i="2"/>
  <c r="DB40" i="2"/>
  <c r="DA40" i="2"/>
  <c r="CZ40" i="2"/>
  <c r="CY40" i="2"/>
  <c r="CX40" i="2"/>
  <c r="CW40" i="2"/>
  <c r="CV40" i="2"/>
  <c r="BX40" i="2"/>
  <c r="BW40" i="2" s="1"/>
  <c r="CT40" i="2" s="1"/>
  <c r="BV40" i="2"/>
  <c r="BU40" i="2"/>
  <c r="BT40" i="2"/>
  <c r="BS40" i="2"/>
  <c r="BR40" i="2"/>
  <c r="BQ40" i="2"/>
  <c r="BP40" i="2"/>
  <c r="BO40" i="2"/>
  <c r="BN40" i="2"/>
  <c r="BM40" i="2"/>
  <c r="BL40" i="2"/>
  <c r="BK40" i="2"/>
  <c r="BJ40" i="2"/>
  <c r="BI40" i="2"/>
  <c r="BH40" i="2"/>
  <c r="BG40" i="2"/>
  <c r="BF40" i="2"/>
  <c r="BE40" i="2"/>
  <c r="BC40" i="2"/>
  <c r="BB40" i="2"/>
  <c r="AG40" i="2"/>
  <c r="AD40" i="2" s="1"/>
  <c r="AC40" i="2" s="1"/>
  <c r="AZ40" i="2" s="1"/>
  <c r="G40" i="2"/>
  <c r="DP39" i="2"/>
  <c r="DO39" i="2"/>
  <c r="DN39" i="2"/>
  <c r="DM39" i="2"/>
  <c r="DL39" i="2"/>
  <c r="DK39" i="2"/>
  <c r="DJ39" i="2"/>
  <c r="DI39" i="2"/>
  <c r="DH39" i="2"/>
  <c r="DG39" i="2"/>
  <c r="DF39" i="2"/>
  <c r="DE39" i="2"/>
  <c r="DD39" i="2"/>
  <c r="DC39" i="2"/>
  <c r="DB39" i="2"/>
  <c r="DA39" i="2"/>
  <c r="CZ39" i="2"/>
  <c r="CY39" i="2"/>
  <c r="CX39" i="2"/>
  <c r="CV39" i="2"/>
  <c r="BZ39" i="2"/>
  <c r="BX39" i="2" s="1"/>
  <c r="BV39" i="2"/>
  <c r="BU39" i="2"/>
  <c r="BT39" i="2"/>
  <c r="BS39" i="2"/>
  <c r="BR39" i="2"/>
  <c r="BQ39" i="2"/>
  <c r="BP39" i="2"/>
  <c r="BO39" i="2"/>
  <c r="BN39" i="2"/>
  <c r="BM39" i="2"/>
  <c r="BL39" i="2"/>
  <c r="BK39" i="2"/>
  <c r="BJ39" i="2"/>
  <c r="BI39" i="2"/>
  <c r="BH39" i="2"/>
  <c r="BG39" i="2"/>
  <c r="BF39" i="2"/>
  <c r="BE39" i="2"/>
  <c r="BD39" i="2"/>
  <c r="BB39" i="2"/>
  <c r="AF39" i="2"/>
  <c r="G39" i="2"/>
  <c r="DO38" i="2"/>
  <c r="DN38" i="2"/>
  <c r="DM38" i="2"/>
  <c r="DL38" i="2"/>
  <c r="DK38" i="2"/>
  <c r="DJ38" i="2"/>
  <c r="DI38" i="2"/>
  <c r="DH38" i="2"/>
  <c r="DG38" i="2"/>
  <c r="DF38" i="2"/>
  <c r="DE38" i="2"/>
  <c r="DD38" i="2"/>
  <c r="DC38" i="2"/>
  <c r="DB38" i="2"/>
  <c r="DA38" i="2"/>
  <c r="CZ38" i="2"/>
  <c r="CY38" i="2"/>
  <c r="CX38" i="2"/>
  <c r="CV38" i="2"/>
  <c r="BZ38" i="2"/>
  <c r="CW38" i="2" s="1"/>
  <c r="BU38" i="2"/>
  <c r="BT38" i="2"/>
  <c r="BS38" i="2"/>
  <c r="BR38" i="2"/>
  <c r="BQ38" i="2"/>
  <c r="BP38" i="2"/>
  <c r="BO38" i="2"/>
  <c r="BN38" i="2"/>
  <c r="BM38" i="2"/>
  <c r="BL38" i="2"/>
  <c r="BK38" i="2"/>
  <c r="BJ38" i="2"/>
  <c r="BI38" i="2"/>
  <c r="BH38" i="2"/>
  <c r="BG38" i="2"/>
  <c r="BF38" i="2"/>
  <c r="BE38" i="2"/>
  <c r="BD38" i="2"/>
  <c r="BB38" i="2"/>
  <c r="AF38" i="2"/>
  <c r="AB38" i="2"/>
  <c r="DP37" i="2"/>
  <c r="DO37" i="2"/>
  <c r="DN37" i="2"/>
  <c r="DM37" i="2"/>
  <c r="DL37" i="2"/>
  <c r="DK37" i="2"/>
  <c r="DJ37" i="2"/>
  <c r="DI37" i="2"/>
  <c r="DH37" i="2"/>
  <c r="DG37" i="2"/>
  <c r="DF37" i="2"/>
  <c r="DE37" i="2"/>
  <c r="DD37" i="2"/>
  <c r="DC37" i="2"/>
  <c r="DB37" i="2"/>
  <c r="DA37" i="2"/>
  <c r="CZ37" i="2"/>
  <c r="CY37" i="2"/>
  <c r="CX37" i="2"/>
  <c r="CW37" i="2"/>
  <c r="CV37" i="2"/>
  <c r="BX37" i="2"/>
  <c r="BW37" i="2" s="1"/>
  <c r="CT37" i="2" s="1"/>
  <c r="BV37" i="2"/>
  <c r="BU37" i="2"/>
  <c r="BT37" i="2"/>
  <c r="BS37" i="2"/>
  <c r="BR37" i="2"/>
  <c r="BQ37" i="2"/>
  <c r="BP37" i="2"/>
  <c r="BO37" i="2"/>
  <c r="BN37" i="2"/>
  <c r="BM37" i="2"/>
  <c r="BL37" i="2"/>
  <c r="BK37" i="2"/>
  <c r="BJ37" i="2"/>
  <c r="BI37" i="2"/>
  <c r="BH37" i="2"/>
  <c r="BG37" i="2"/>
  <c r="BF37" i="2"/>
  <c r="BE37" i="2"/>
  <c r="BD37" i="2"/>
  <c r="BC37" i="2"/>
  <c r="BB37" i="2"/>
  <c r="AD37" i="2"/>
  <c r="AC37" i="2" s="1"/>
  <c r="AZ37" i="2" s="1"/>
  <c r="G37" i="2"/>
  <c r="DP36" i="2"/>
  <c r="DO36" i="2"/>
  <c r="DN36" i="2"/>
  <c r="DM36" i="2"/>
  <c r="DL36" i="2"/>
  <c r="DJ36" i="2"/>
  <c r="DI36" i="2"/>
  <c r="DH36" i="2"/>
  <c r="DG36" i="2"/>
  <c r="DF36" i="2"/>
  <c r="DE36" i="2"/>
  <c r="DD36" i="2"/>
  <c r="DC36" i="2"/>
  <c r="DB36" i="2"/>
  <c r="DA36" i="2"/>
  <c r="CZ36" i="2"/>
  <c r="CY36" i="2"/>
  <c r="CX36" i="2"/>
  <c r="CW36" i="2"/>
  <c r="CV36" i="2"/>
  <c r="CN36" i="2"/>
  <c r="BX36" i="2" s="1"/>
  <c r="BV36" i="2"/>
  <c r="BU36" i="2"/>
  <c r="BT36" i="2"/>
  <c r="BS36" i="2"/>
  <c r="BR36" i="2"/>
  <c r="BP36" i="2"/>
  <c r="BO36" i="2"/>
  <c r="BN36" i="2"/>
  <c r="BM36" i="2"/>
  <c r="BL36" i="2"/>
  <c r="BK36" i="2"/>
  <c r="BJ36" i="2"/>
  <c r="BI36" i="2"/>
  <c r="BH36" i="2"/>
  <c r="BG36" i="2"/>
  <c r="BF36" i="2"/>
  <c r="BE36" i="2"/>
  <c r="BD36" i="2"/>
  <c r="BC36" i="2"/>
  <c r="BB36" i="2"/>
  <c r="AT36" i="2"/>
  <c r="AD36" i="2" s="1"/>
  <c r="G36" i="2"/>
  <c r="CR35" i="2"/>
  <c r="CQ35" i="2"/>
  <c r="CO35" i="2"/>
  <c r="CM35" i="2"/>
  <c r="CL35" i="2"/>
  <c r="CK35" i="2"/>
  <c r="CJ35" i="2"/>
  <c r="CI35" i="2"/>
  <c r="CH35" i="2"/>
  <c r="CG35" i="2"/>
  <c r="CF35" i="2"/>
  <c r="CE35" i="2"/>
  <c r="CD35" i="2"/>
  <c r="CD125" i="2" s="1"/>
  <c r="CB35" i="2"/>
  <c r="BY35" i="2"/>
  <c r="AX35" i="2"/>
  <c r="AW35" i="2"/>
  <c r="AU35" i="2"/>
  <c r="AS35" i="2"/>
  <c r="AR35" i="2"/>
  <c r="AR125" i="2" s="1"/>
  <c r="AQ35" i="2"/>
  <c r="AP35" i="2"/>
  <c r="AO35" i="2"/>
  <c r="AN35" i="2"/>
  <c r="AM35" i="2"/>
  <c r="AL35" i="2"/>
  <c r="AK35" i="2"/>
  <c r="AJ35" i="2"/>
  <c r="AH35" i="2"/>
  <c r="AG35" i="2"/>
  <c r="AB35" i="2"/>
  <c r="AA35" i="2"/>
  <c r="Z35" i="2"/>
  <c r="Y35" i="2"/>
  <c r="X35" i="2"/>
  <c r="W35" i="2"/>
  <c r="V35" i="2"/>
  <c r="U35" i="2"/>
  <c r="T35" i="2"/>
  <c r="S35" i="2"/>
  <c r="R35" i="2"/>
  <c r="Q35" i="2"/>
  <c r="P35" i="2"/>
  <c r="O35" i="2"/>
  <c r="N35" i="2"/>
  <c r="M35" i="2"/>
  <c r="L35" i="2"/>
  <c r="K35" i="2"/>
  <c r="J35" i="2"/>
  <c r="I35" i="2"/>
  <c r="H35" i="2"/>
  <c r="DP34" i="2"/>
  <c r="DO34" i="2"/>
  <c r="DN34" i="2"/>
  <c r="DM34" i="2"/>
  <c r="DL34" i="2"/>
  <c r="DJ34" i="2"/>
  <c r="DI34" i="2"/>
  <c r="DH34" i="2"/>
  <c r="DG34" i="2"/>
  <c r="DF34" i="2"/>
  <c r="DE34" i="2"/>
  <c r="DD34" i="2"/>
  <c r="DC34" i="2"/>
  <c r="DB34" i="2"/>
  <c r="DA34" i="2"/>
  <c r="CZ34" i="2"/>
  <c r="CY34" i="2"/>
  <c r="CX34" i="2"/>
  <c r="CW34" i="2"/>
  <c r="CV34" i="2"/>
  <c r="CN34" i="2"/>
  <c r="DK34" i="2" s="1"/>
  <c r="BV34" i="2"/>
  <c r="BU34" i="2"/>
  <c r="BT34" i="2"/>
  <c r="BS34" i="2"/>
  <c r="BR34" i="2"/>
  <c r="BP34" i="2"/>
  <c r="BO34" i="2"/>
  <c r="BN34" i="2"/>
  <c r="BM34" i="2"/>
  <c r="BL34" i="2"/>
  <c r="BK34" i="2"/>
  <c r="BJ34" i="2"/>
  <c r="BI34" i="2"/>
  <c r="BH34" i="2"/>
  <c r="BG34" i="2"/>
  <c r="BF34" i="2"/>
  <c r="BE34" i="2"/>
  <c r="BD34" i="2"/>
  <c r="BC34" i="2"/>
  <c r="BB34" i="2"/>
  <c r="AT34" i="2"/>
  <c r="BQ34" i="2" s="1"/>
  <c r="G34" i="2"/>
  <c r="DO33" i="2"/>
  <c r="DN33" i="2"/>
  <c r="DM33" i="2"/>
  <c r="DL33" i="2"/>
  <c r="DJ33" i="2"/>
  <c r="DI33" i="2"/>
  <c r="DH33" i="2"/>
  <c r="DG33" i="2"/>
  <c r="DF33" i="2"/>
  <c r="DE33" i="2"/>
  <c r="DD33" i="2"/>
  <c r="DC33" i="2"/>
  <c r="DB33" i="2"/>
  <c r="DA33" i="2"/>
  <c r="CZ33" i="2"/>
  <c r="CY33" i="2"/>
  <c r="CX33" i="2"/>
  <c r="CW33" i="2"/>
  <c r="CV33" i="2"/>
  <c r="CS33" i="2"/>
  <c r="DP33" i="2" s="1"/>
  <c r="CN33" i="2"/>
  <c r="BU33" i="2"/>
  <c r="BT33" i="2"/>
  <c r="BS33" i="2"/>
  <c r="BR33" i="2"/>
  <c r="BP33" i="2"/>
  <c r="BO33" i="2"/>
  <c r="BN33" i="2"/>
  <c r="BM33" i="2"/>
  <c r="BL33" i="2"/>
  <c r="BK33" i="2"/>
  <c r="BJ33" i="2"/>
  <c r="BI33" i="2"/>
  <c r="BH33" i="2"/>
  <c r="BG33" i="2"/>
  <c r="BF33" i="2"/>
  <c r="BE33" i="2"/>
  <c r="BD33" i="2"/>
  <c r="BC33" i="2"/>
  <c r="BB33" i="2"/>
  <c r="AY33" i="2"/>
  <c r="BV33" i="2" s="1"/>
  <c r="AT33" i="2"/>
  <c r="G33" i="2"/>
  <c r="DP32" i="2"/>
  <c r="DO32" i="2"/>
  <c r="DN32" i="2"/>
  <c r="DM32" i="2"/>
  <c r="DL32" i="2"/>
  <c r="DK32" i="2"/>
  <c r="DJ32" i="2"/>
  <c r="DI32" i="2"/>
  <c r="DH32" i="2"/>
  <c r="DG32" i="2"/>
  <c r="DF32" i="2"/>
  <c r="DE32" i="2"/>
  <c r="DD32" i="2"/>
  <c r="DC32" i="2"/>
  <c r="DB32" i="2"/>
  <c r="DA32" i="2"/>
  <c r="CZ32" i="2"/>
  <c r="CY32" i="2"/>
  <c r="CX32" i="2"/>
  <c r="CW32" i="2"/>
  <c r="CV32" i="2"/>
  <c r="BX32" i="2"/>
  <c r="BV32" i="2"/>
  <c r="BU32" i="2"/>
  <c r="BT32" i="2"/>
  <c r="BS32" i="2"/>
  <c r="BR32" i="2"/>
  <c r="BQ32" i="2"/>
  <c r="BP32" i="2"/>
  <c r="BO32" i="2"/>
  <c r="BN32" i="2"/>
  <c r="BM32" i="2"/>
  <c r="BL32" i="2"/>
  <c r="BK32" i="2"/>
  <c r="BJ32" i="2"/>
  <c r="BI32" i="2"/>
  <c r="BH32" i="2"/>
  <c r="BG32" i="2"/>
  <c r="BF32" i="2"/>
  <c r="BE32" i="2"/>
  <c r="BD32" i="2"/>
  <c r="BC32" i="2"/>
  <c r="BB32" i="2"/>
  <c r="AD32" i="2"/>
  <c r="G32" i="2"/>
  <c r="DP31" i="2"/>
  <c r="DO31" i="2"/>
  <c r="DN31" i="2"/>
  <c r="DM31" i="2"/>
  <c r="DL31" i="2"/>
  <c r="DK31" i="2"/>
  <c r="DJ31" i="2"/>
  <c r="DI31" i="2"/>
  <c r="DH31" i="2"/>
  <c r="DG31" i="2"/>
  <c r="DF31" i="2"/>
  <c r="DE31" i="2"/>
  <c r="DD31" i="2"/>
  <c r="DC31" i="2"/>
  <c r="DB31" i="2"/>
  <c r="DA31" i="2"/>
  <c r="CZ31" i="2"/>
  <c r="CY31" i="2"/>
  <c r="CX31" i="2"/>
  <c r="CV31" i="2"/>
  <c r="BZ31" i="2"/>
  <c r="CW31" i="2" s="1"/>
  <c r="BV31" i="2"/>
  <c r="BU31" i="2"/>
  <c r="BT31" i="2"/>
  <c r="BS31" i="2"/>
  <c r="BR31" i="2"/>
  <c r="BQ31" i="2"/>
  <c r="BP31" i="2"/>
  <c r="BO31" i="2"/>
  <c r="BN31" i="2"/>
  <c r="BM31" i="2"/>
  <c r="BL31" i="2"/>
  <c r="BK31" i="2"/>
  <c r="BJ31" i="2"/>
  <c r="BI31" i="2"/>
  <c r="BH31" i="2"/>
  <c r="BG31" i="2"/>
  <c r="BF31" i="2"/>
  <c r="BE31" i="2"/>
  <c r="BD31" i="2"/>
  <c r="BC31" i="2"/>
  <c r="AZ31" i="2"/>
  <c r="AE31" i="2"/>
  <c r="AD31" i="2"/>
  <c r="G31" i="2"/>
  <c r="DP30" i="2"/>
  <c r="DO30" i="2"/>
  <c r="DN30" i="2"/>
  <c r="DM30" i="2"/>
  <c r="DL30" i="2"/>
  <c r="DK30" i="2"/>
  <c r="DJ30" i="2"/>
  <c r="DI30" i="2"/>
  <c r="DH30" i="2"/>
  <c r="DG30" i="2"/>
  <c r="DF30" i="2"/>
  <c r="DE30" i="2"/>
  <c r="DD30" i="2"/>
  <c r="DC30" i="2"/>
  <c r="DB30" i="2"/>
  <c r="DA30" i="2"/>
  <c r="CZ30" i="2"/>
  <c r="CY30" i="2"/>
  <c r="CX30" i="2"/>
  <c r="CW30" i="2"/>
  <c r="CV30" i="2"/>
  <c r="BX30" i="2"/>
  <c r="BV30" i="2"/>
  <c r="BU30" i="2"/>
  <c r="BT30" i="2"/>
  <c r="BS30" i="2"/>
  <c r="BR30" i="2"/>
  <c r="BQ30" i="2"/>
  <c r="BP30" i="2"/>
  <c r="BO30" i="2"/>
  <c r="BN30" i="2"/>
  <c r="BM30" i="2"/>
  <c r="BL30" i="2"/>
  <c r="BK30" i="2"/>
  <c r="BJ30" i="2"/>
  <c r="BI30" i="2"/>
  <c r="BH30" i="2"/>
  <c r="BG30" i="2"/>
  <c r="BF30" i="2"/>
  <c r="BE30" i="2"/>
  <c r="BD30" i="2"/>
  <c r="BC30" i="2"/>
  <c r="BB30" i="2"/>
  <c r="AD30" i="2"/>
  <c r="G30" i="2"/>
  <c r="DP29" i="2"/>
  <c r="DO29" i="2"/>
  <c r="DN29" i="2"/>
  <c r="DM29" i="2"/>
  <c r="DL29" i="2"/>
  <c r="DK29" i="2"/>
  <c r="DJ29" i="2"/>
  <c r="DI29" i="2"/>
  <c r="DH29" i="2"/>
  <c r="DG29" i="2"/>
  <c r="DF29" i="2"/>
  <c r="DE29" i="2"/>
  <c r="DD29" i="2"/>
  <c r="DC29" i="2"/>
  <c r="DB29" i="2"/>
  <c r="DA29" i="2"/>
  <c r="CZ29" i="2"/>
  <c r="CY29" i="2"/>
  <c r="CX29" i="2"/>
  <c r="CW29" i="2"/>
  <c r="CV29" i="2"/>
  <c r="BX29" i="2"/>
  <c r="BW29" i="2" s="1"/>
  <c r="CT29" i="2" s="1"/>
  <c r="BV29" i="2"/>
  <c r="BU29" i="2"/>
  <c r="BT29" i="2"/>
  <c r="BS29" i="2"/>
  <c r="BR29" i="2"/>
  <c r="BQ29" i="2"/>
  <c r="BP29" i="2"/>
  <c r="BO29" i="2"/>
  <c r="BN29" i="2"/>
  <c r="BM29" i="2"/>
  <c r="BL29" i="2"/>
  <c r="BK29" i="2"/>
  <c r="BJ29" i="2"/>
  <c r="BI29" i="2"/>
  <c r="BH29" i="2"/>
  <c r="BG29" i="2"/>
  <c r="BF29" i="2"/>
  <c r="BE29" i="2"/>
  <c r="BD29" i="2"/>
  <c r="BC29" i="2"/>
  <c r="BB29" i="2"/>
  <c r="AD29" i="2"/>
  <c r="G29" i="2"/>
  <c r="DP28" i="2"/>
  <c r="DO28" i="2"/>
  <c r="DN28" i="2"/>
  <c r="DM28" i="2"/>
  <c r="DL28" i="2"/>
  <c r="DK28" i="2"/>
  <c r="DJ28" i="2"/>
  <c r="DI28" i="2"/>
  <c r="DH28" i="2"/>
  <c r="DG28" i="2"/>
  <c r="DF28" i="2"/>
  <c r="DE28" i="2"/>
  <c r="DD28" i="2"/>
  <c r="DC28" i="2"/>
  <c r="DB28" i="2"/>
  <c r="DA28" i="2"/>
  <c r="CZ28" i="2"/>
  <c r="CY28" i="2"/>
  <c r="CX28" i="2"/>
  <c r="CV28" i="2"/>
  <c r="BZ28" i="2"/>
  <c r="CW28" i="2" s="1"/>
  <c r="BV28" i="2"/>
  <c r="BU28" i="2"/>
  <c r="BT28" i="2"/>
  <c r="BS28" i="2"/>
  <c r="BR28" i="2"/>
  <c r="BQ28" i="2"/>
  <c r="BP28" i="2"/>
  <c r="BO28" i="2"/>
  <c r="BN28" i="2"/>
  <c r="BM28" i="2"/>
  <c r="BL28" i="2"/>
  <c r="BK28" i="2"/>
  <c r="BJ28" i="2"/>
  <c r="BI28" i="2"/>
  <c r="BH28" i="2"/>
  <c r="BG28" i="2"/>
  <c r="BF28" i="2"/>
  <c r="BE28" i="2"/>
  <c r="BD28" i="2"/>
  <c r="BB28" i="2"/>
  <c r="AF28" i="2"/>
  <c r="BC28" i="2" s="1"/>
  <c r="G28" i="2"/>
  <c r="DP27" i="2"/>
  <c r="DO27" i="2"/>
  <c r="DN27" i="2"/>
  <c r="DM27" i="2"/>
  <c r="DL27" i="2"/>
  <c r="DK27" i="2"/>
  <c r="DJ27" i="2"/>
  <c r="DI27" i="2"/>
  <c r="DH27" i="2"/>
  <c r="DG27" i="2"/>
  <c r="DF27" i="2"/>
  <c r="DE27" i="2"/>
  <c r="DD27" i="2"/>
  <c r="DC27" i="2"/>
  <c r="DB27" i="2"/>
  <c r="DA27" i="2"/>
  <c r="CZ27" i="2"/>
  <c r="CY27" i="2"/>
  <c r="CX27" i="2"/>
  <c r="CU27" i="2" s="1"/>
  <c r="CW27" i="2"/>
  <c r="CV27" i="2"/>
  <c r="BX27" i="2"/>
  <c r="BW27" i="2" s="1"/>
  <c r="CT27" i="2" s="1"/>
  <c r="BV27" i="2"/>
  <c r="BU27" i="2"/>
  <c r="BT27" i="2"/>
  <c r="BS27" i="2"/>
  <c r="BR27" i="2"/>
  <c r="BQ27" i="2"/>
  <c r="BP27" i="2"/>
  <c r="BO27" i="2"/>
  <c r="BN27" i="2"/>
  <c r="BM27" i="2"/>
  <c r="BL27" i="2"/>
  <c r="BK27" i="2"/>
  <c r="BJ27" i="2"/>
  <c r="BI27" i="2"/>
  <c r="BH27" i="2"/>
  <c r="BG27" i="2"/>
  <c r="BF27" i="2"/>
  <c r="BE27" i="2"/>
  <c r="BD27" i="2"/>
  <c r="BC27" i="2"/>
  <c r="BB27" i="2"/>
  <c r="AD27" i="2"/>
  <c r="G27" i="2"/>
  <c r="DP26" i="2"/>
  <c r="DO26" i="2"/>
  <c r="DN26" i="2"/>
  <c r="DM26" i="2"/>
  <c r="DL26" i="2"/>
  <c r="DK26" i="2"/>
  <c r="DJ26" i="2"/>
  <c r="DI26" i="2"/>
  <c r="DH26" i="2"/>
  <c r="DG26" i="2"/>
  <c r="DF26" i="2"/>
  <c r="DE26" i="2"/>
  <c r="DD26" i="2"/>
  <c r="DC26" i="2"/>
  <c r="DB26" i="2"/>
  <c r="DA26" i="2"/>
  <c r="CZ26" i="2"/>
  <c r="CY26" i="2"/>
  <c r="CX26" i="2"/>
  <c r="CW26" i="2"/>
  <c r="CV26" i="2"/>
  <c r="BX26" i="2"/>
  <c r="BW26" i="2" s="1"/>
  <c r="CT26" i="2" s="1"/>
  <c r="BV26" i="2"/>
  <c r="BU26" i="2"/>
  <c r="BT26" i="2"/>
  <c r="BS26" i="2"/>
  <c r="BR26" i="2"/>
  <c r="BQ26" i="2"/>
  <c r="BP26" i="2"/>
  <c r="BO26" i="2"/>
  <c r="BN26" i="2"/>
  <c r="BM26" i="2"/>
  <c r="BL26" i="2"/>
  <c r="BK26" i="2"/>
  <c r="BJ26" i="2"/>
  <c r="BI26" i="2"/>
  <c r="BH26" i="2"/>
  <c r="BG26" i="2"/>
  <c r="BF26" i="2"/>
  <c r="BA26" i="2" s="1"/>
  <c r="BE26" i="2"/>
  <c r="BD26" i="2"/>
  <c r="BC26" i="2"/>
  <c r="BB26" i="2"/>
  <c r="AD26" i="2"/>
  <c r="AC26" i="2" s="1"/>
  <c r="AZ26" i="2" s="1"/>
  <c r="G26" i="2"/>
  <c r="DP25" i="2"/>
  <c r="DO25" i="2"/>
  <c r="DN25" i="2"/>
  <c r="DM25" i="2"/>
  <c r="DL25" i="2"/>
  <c r="DK25" i="2"/>
  <c r="DJ25" i="2"/>
  <c r="DI25" i="2"/>
  <c r="DH25" i="2"/>
  <c r="DG25" i="2"/>
  <c r="DF25" i="2"/>
  <c r="DE25" i="2"/>
  <c r="DD25" i="2"/>
  <c r="DC25" i="2"/>
  <c r="DB25" i="2"/>
  <c r="DA25" i="2"/>
  <c r="CZ25" i="2"/>
  <c r="CY25" i="2"/>
  <c r="CX25" i="2"/>
  <c r="CW25" i="2"/>
  <c r="CV25" i="2"/>
  <c r="BX25" i="2"/>
  <c r="BV25" i="2"/>
  <c r="BU25" i="2"/>
  <c r="BT25" i="2"/>
  <c r="BS25" i="2"/>
  <c r="BR25" i="2"/>
  <c r="BQ25" i="2"/>
  <c r="BP25" i="2"/>
  <c r="BO25" i="2"/>
  <c r="BN25" i="2"/>
  <c r="BM25" i="2"/>
  <c r="BL25" i="2"/>
  <c r="BK25" i="2"/>
  <c r="BJ25" i="2"/>
  <c r="BI25" i="2"/>
  <c r="BH25" i="2"/>
  <c r="BG25" i="2"/>
  <c r="BF25" i="2"/>
  <c r="BE25" i="2"/>
  <c r="BD25" i="2"/>
  <c r="BC25" i="2"/>
  <c r="BA25" i="2" s="1"/>
  <c r="BB25" i="2"/>
  <c r="AD25" i="2"/>
  <c r="G25" i="2"/>
  <c r="DP24" i="2"/>
  <c r="DO24" i="2"/>
  <c r="DN24" i="2"/>
  <c r="DM24" i="2"/>
  <c r="DL24" i="2"/>
  <c r="DK24" i="2"/>
  <c r="DJ24" i="2"/>
  <c r="DI24" i="2"/>
  <c r="DH24" i="2"/>
  <c r="DG24" i="2"/>
  <c r="DF24" i="2"/>
  <c r="DE24" i="2"/>
  <c r="DD24" i="2"/>
  <c r="DC24" i="2"/>
  <c r="DB24" i="2"/>
  <c r="DA24" i="2"/>
  <c r="CZ24" i="2"/>
  <c r="CY24" i="2"/>
  <c r="CX24" i="2"/>
  <c r="CW24" i="2"/>
  <c r="CV24" i="2"/>
  <c r="BX24" i="2"/>
  <c r="BV24" i="2"/>
  <c r="BU24" i="2"/>
  <c r="BT24" i="2"/>
  <c r="BS24" i="2"/>
  <c r="BR24" i="2"/>
  <c r="BQ24" i="2"/>
  <c r="BP24" i="2"/>
  <c r="BO24" i="2"/>
  <c r="BN24" i="2"/>
  <c r="BM24" i="2"/>
  <c r="BL24" i="2"/>
  <c r="BK24" i="2"/>
  <c r="BJ24" i="2"/>
  <c r="BI24" i="2"/>
  <c r="BH24" i="2"/>
  <c r="BA24" i="2" s="1"/>
  <c r="BG24" i="2"/>
  <c r="BF24" i="2"/>
  <c r="BE24" i="2"/>
  <c r="BD24" i="2"/>
  <c r="BC24" i="2"/>
  <c r="BB24" i="2"/>
  <c r="AD24" i="2"/>
  <c r="AC24" i="2" s="1"/>
  <c r="AZ24" i="2" s="1"/>
  <c r="G24" i="2"/>
  <c r="DP23" i="2"/>
  <c r="DO23" i="2"/>
  <c r="DN23" i="2"/>
  <c r="DL23" i="2"/>
  <c r="DK23" i="2"/>
  <c r="DJ23" i="2"/>
  <c r="DI23" i="2"/>
  <c r="DH23" i="2"/>
  <c r="DG23" i="2"/>
  <c r="DF23" i="2"/>
  <c r="DE23" i="2"/>
  <c r="DD23" i="2"/>
  <c r="DC23" i="2"/>
  <c r="DB23" i="2"/>
  <c r="DA23" i="2"/>
  <c r="CZ23" i="2"/>
  <c r="CY23" i="2"/>
  <c r="CX23" i="2"/>
  <c r="CW23" i="2"/>
  <c r="CV23" i="2"/>
  <c r="CP23" i="2"/>
  <c r="DM23" i="2" s="1"/>
  <c r="BV23" i="2"/>
  <c r="BU23" i="2"/>
  <c r="BT23" i="2"/>
  <c r="BR23" i="2"/>
  <c r="BQ23" i="2"/>
  <c r="BP23" i="2"/>
  <c r="BO23" i="2"/>
  <c r="BN23" i="2"/>
  <c r="BM23" i="2"/>
  <c r="BL23" i="2"/>
  <c r="BK23" i="2"/>
  <c r="BJ23" i="2"/>
  <c r="BI23" i="2"/>
  <c r="BH23" i="2"/>
  <c r="BG23" i="2"/>
  <c r="BF23" i="2"/>
  <c r="BE23" i="2"/>
  <c r="BD23" i="2"/>
  <c r="BC23" i="2"/>
  <c r="BB23" i="2"/>
  <c r="AV23" i="2"/>
  <c r="G23" i="2"/>
  <c r="DP22" i="2"/>
  <c r="DO22" i="2"/>
  <c r="DN22" i="2"/>
  <c r="DL22" i="2"/>
  <c r="DK22" i="2"/>
  <c r="DJ22" i="2"/>
  <c r="DI22" i="2"/>
  <c r="DH22" i="2"/>
  <c r="DG22" i="2"/>
  <c r="DF22" i="2"/>
  <c r="DE22" i="2"/>
  <c r="DD22" i="2"/>
  <c r="DC22" i="2"/>
  <c r="DB22" i="2"/>
  <c r="DA22" i="2"/>
  <c r="CZ22" i="2"/>
  <c r="CY22" i="2"/>
  <c r="CX22" i="2"/>
  <c r="CW22" i="2"/>
  <c r="CV22" i="2"/>
  <c r="CP22" i="2"/>
  <c r="BV22" i="2"/>
  <c r="BU22" i="2"/>
  <c r="BT22" i="2"/>
  <c r="BR22" i="2"/>
  <c r="BQ22" i="2"/>
  <c r="BP22" i="2"/>
  <c r="BO22" i="2"/>
  <c r="BN22" i="2"/>
  <c r="BM22" i="2"/>
  <c r="BL22" i="2"/>
  <c r="BK22" i="2"/>
  <c r="BJ22" i="2"/>
  <c r="BI22" i="2"/>
  <c r="BH22" i="2"/>
  <c r="BG22" i="2"/>
  <c r="BF22" i="2"/>
  <c r="BE22" i="2"/>
  <c r="BD22" i="2"/>
  <c r="BC22" i="2"/>
  <c r="BB22" i="2"/>
  <c r="AV22" i="2"/>
  <c r="G22" i="2"/>
  <c r="DP21" i="2"/>
  <c r="DO21" i="2"/>
  <c r="DN21" i="2"/>
  <c r="DM21" i="2"/>
  <c r="DL21" i="2"/>
  <c r="DJ21" i="2"/>
  <c r="DI21" i="2"/>
  <c r="DH21" i="2"/>
  <c r="DG21" i="2"/>
  <c r="DF21" i="2"/>
  <c r="DE21" i="2"/>
  <c r="DD21" i="2"/>
  <c r="DC21" i="2"/>
  <c r="DB21" i="2"/>
  <c r="DA21" i="2"/>
  <c r="CZ21" i="2"/>
  <c r="CY21" i="2"/>
  <c r="CX21" i="2"/>
  <c r="CW21" i="2"/>
  <c r="CV21" i="2"/>
  <c r="CN21" i="2"/>
  <c r="DK21" i="2" s="1"/>
  <c r="BX21" i="2"/>
  <c r="BW21" i="2" s="1"/>
  <c r="CT21" i="2" s="1"/>
  <c r="BV21" i="2"/>
  <c r="BU21" i="2"/>
  <c r="BT21" i="2"/>
  <c r="BS21" i="2"/>
  <c r="BR21" i="2"/>
  <c r="BP21" i="2"/>
  <c r="BO21" i="2"/>
  <c r="BN21" i="2"/>
  <c r="BM21" i="2"/>
  <c r="BL21" i="2"/>
  <c r="BK21" i="2"/>
  <c r="BJ21" i="2"/>
  <c r="BI21" i="2"/>
  <c r="BH21" i="2"/>
  <c r="BG21" i="2"/>
  <c r="BF21" i="2"/>
  <c r="BE21" i="2"/>
  <c r="BD21" i="2"/>
  <c r="BC21" i="2"/>
  <c r="BB21" i="2"/>
  <c r="AT21" i="2"/>
  <c r="AD21" i="2" s="1"/>
  <c r="G21" i="2"/>
  <c r="DP20" i="2"/>
  <c r="DO20" i="2"/>
  <c r="DN20" i="2"/>
  <c r="DL20" i="2"/>
  <c r="DK20" i="2"/>
  <c r="DJ20" i="2"/>
  <c r="DI20" i="2"/>
  <c r="DH20" i="2"/>
  <c r="DG20" i="2"/>
  <c r="DF20" i="2"/>
  <c r="DE20" i="2"/>
  <c r="DD20" i="2"/>
  <c r="DC20" i="2"/>
  <c r="DB20" i="2"/>
  <c r="DA20" i="2"/>
  <c r="CZ20" i="2"/>
  <c r="CY20" i="2"/>
  <c r="CX20" i="2"/>
  <c r="CV20" i="2"/>
  <c r="CP20" i="2"/>
  <c r="BZ20" i="2"/>
  <c r="CW20" i="2" s="1"/>
  <c r="BV20" i="2"/>
  <c r="BU20" i="2"/>
  <c r="BT20" i="2"/>
  <c r="BR20" i="2"/>
  <c r="BQ20" i="2"/>
  <c r="BP20" i="2"/>
  <c r="BO20" i="2"/>
  <c r="BN20" i="2"/>
  <c r="BM20" i="2"/>
  <c r="BL20" i="2"/>
  <c r="BK20" i="2"/>
  <c r="BJ20" i="2"/>
  <c r="BI20" i="2"/>
  <c r="BH20" i="2"/>
  <c r="BG20" i="2"/>
  <c r="BF20" i="2"/>
  <c r="BE20" i="2"/>
  <c r="BD20" i="2"/>
  <c r="BB20" i="2"/>
  <c r="AV20" i="2"/>
  <c r="BS20" i="2" s="1"/>
  <c r="AF20" i="2"/>
  <c r="BC20" i="2" s="1"/>
  <c r="G20" i="2"/>
  <c r="DO19" i="2"/>
  <c r="DN19" i="2"/>
  <c r="DM19" i="2"/>
  <c r="DL19" i="2"/>
  <c r="DK19" i="2"/>
  <c r="DJ19" i="2"/>
  <c r="DI19" i="2"/>
  <c r="DH19" i="2"/>
  <c r="DG19" i="2"/>
  <c r="DF19" i="2"/>
  <c r="DE19" i="2"/>
  <c r="DD19" i="2"/>
  <c r="DC19" i="2"/>
  <c r="DB19" i="2"/>
  <c r="DA19" i="2"/>
  <c r="CY19" i="2"/>
  <c r="CX19" i="2"/>
  <c r="CW19" i="2"/>
  <c r="CV19" i="2"/>
  <c r="CS19" i="2"/>
  <c r="CC19" i="2"/>
  <c r="BU19" i="2"/>
  <c r="BT19" i="2"/>
  <c r="BS19" i="2"/>
  <c r="BR19" i="2"/>
  <c r="BQ19" i="2"/>
  <c r="BP19" i="2"/>
  <c r="BO19" i="2"/>
  <c r="BN19" i="2"/>
  <c r="BM19" i="2"/>
  <c r="BL19" i="2"/>
  <c r="BK19" i="2"/>
  <c r="BJ19" i="2"/>
  <c r="BI19" i="2"/>
  <c r="BH19" i="2"/>
  <c r="BG19" i="2"/>
  <c r="BE19" i="2"/>
  <c r="BD19" i="2"/>
  <c r="BC19" i="2"/>
  <c r="BB19" i="2"/>
  <c r="AY19" i="2"/>
  <c r="BV19" i="2" s="1"/>
  <c r="AI19" i="2"/>
  <c r="G19" i="2"/>
  <c r="DP18" i="2"/>
  <c r="DO18" i="2"/>
  <c r="DN18" i="2"/>
  <c r="DM18" i="2"/>
  <c r="DL18" i="2"/>
  <c r="DK18" i="2"/>
  <c r="DJ18" i="2"/>
  <c r="DI18" i="2"/>
  <c r="DH18" i="2"/>
  <c r="DG18" i="2"/>
  <c r="DF18" i="2"/>
  <c r="DE18" i="2"/>
  <c r="DD18" i="2"/>
  <c r="DC18" i="2"/>
  <c r="DB18" i="2"/>
  <c r="DA18" i="2"/>
  <c r="CZ18" i="2"/>
  <c r="CY18" i="2"/>
  <c r="CX18" i="2"/>
  <c r="CW18" i="2"/>
  <c r="CV18" i="2"/>
  <c r="BX18" i="2"/>
  <c r="BV18" i="2"/>
  <c r="BU18" i="2"/>
  <c r="BT18" i="2"/>
  <c r="BS18" i="2"/>
  <c r="BR18" i="2"/>
  <c r="BQ18" i="2"/>
  <c r="BP18" i="2"/>
  <c r="BO18" i="2"/>
  <c r="BN18" i="2"/>
  <c r="BM18" i="2"/>
  <c r="BL18" i="2"/>
  <c r="BK18" i="2"/>
  <c r="BJ18" i="2"/>
  <c r="BI18" i="2"/>
  <c r="BH18" i="2"/>
  <c r="BG18" i="2"/>
  <c r="BF18" i="2"/>
  <c r="BE18" i="2"/>
  <c r="BD18" i="2"/>
  <c r="BC18" i="2"/>
  <c r="BB18" i="2"/>
  <c r="AD18" i="2"/>
  <c r="G18" i="2"/>
  <c r="DP17" i="2"/>
  <c r="DO17" i="2"/>
  <c r="DN17" i="2"/>
  <c r="DM17" i="2"/>
  <c r="DL17" i="2"/>
  <c r="DK17" i="2"/>
  <c r="DJ17" i="2"/>
  <c r="DI17" i="2"/>
  <c r="DH17" i="2"/>
  <c r="DG17" i="2"/>
  <c r="DF17" i="2"/>
  <c r="DE17" i="2"/>
  <c r="DD17" i="2"/>
  <c r="DC17" i="2"/>
  <c r="DB17" i="2"/>
  <c r="DA17" i="2"/>
  <c r="CZ17" i="2"/>
  <c r="CY17" i="2"/>
  <c r="CX17" i="2"/>
  <c r="CW17" i="2"/>
  <c r="CV17" i="2"/>
  <c r="BX17" i="2"/>
  <c r="BV17" i="2"/>
  <c r="BU17" i="2"/>
  <c r="BT17" i="2"/>
  <c r="BS17" i="2"/>
  <c r="BR17" i="2"/>
  <c r="BQ17" i="2"/>
  <c r="BP17" i="2"/>
  <c r="BO17" i="2"/>
  <c r="BN17" i="2"/>
  <c r="BM17" i="2"/>
  <c r="BL17" i="2"/>
  <c r="BK17" i="2"/>
  <c r="BJ17" i="2"/>
  <c r="BI17" i="2"/>
  <c r="BH17" i="2"/>
  <c r="BG17" i="2"/>
  <c r="BF17" i="2"/>
  <c r="BE17" i="2"/>
  <c r="BD17" i="2"/>
  <c r="BC17" i="2"/>
  <c r="BB17" i="2"/>
  <c r="AD17" i="2"/>
  <c r="AC17" i="2"/>
  <c r="AZ17" i="2" s="1"/>
  <c r="G17" i="2"/>
  <c r="DP16" i="2"/>
  <c r="DO16" i="2"/>
  <c r="DN16" i="2"/>
  <c r="DM16" i="2"/>
  <c r="DL16" i="2"/>
  <c r="DJ16" i="2"/>
  <c r="DI16" i="2"/>
  <c r="DH16" i="2"/>
  <c r="DG16" i="2"/>
  <c r="DF16" i="2"/>
  <c r="DE16" i="2"/>
  <c r="DD16" i="2"/>
  <c r="DC16" i="2"/>
  <c r="DB16" i="2"/>
  <c r="DA16" i="2"/>
  <c r="CZ16" i="2"/>
  <c r="CY16" i="2"/>
  <c r="CX16" i="2"/>
  <c r="CW16" i="2"/>
  <c r="CV16" i="2"/>
  <c r="CN16" i="2"/>
  <c r="BX16" i="2" s="1"/>
  <c r="BV16" i="2"/>
  <c r="BU16" i="2"/>
  <c r="BT16" i="2"/>
  <c r="BS16" i="2"/>
  <c r="BR16" i="2"/>
  <c r="BP16" i="2"/>
  <c r="BO16" i="2"/>
  <c r="BN16" i="2"/>
  <c r="BM16" i="2"/>
  <c r="BL16" i="2"/>
  <c r="BK16" i="2"/>
  <c r="BJ16" i="2"/>
  <c r="BI16" i="2"/>
  <c r="BH16" i="2"/>
  <c r="BG16" i="2"/>
  <c r="BF16" i="2"/>
  <c r="BE16" i="2"/>
  <c r="BD16" i="2"/>
  <c r="BC16" i="2"/>
  <c r="BB16" i="2"/>
  <c r="AT16" i="2"/>
  <c r="BQ16" i="2" s="1"/>
  <c r="G16" i="2"/>
  <c r="DO15" i="2"/>
  <c r="DN15" i="2"/>
  <c r="DM15" i="2"/>
  <c r="DL15" i="2"/>
  <c r="DK15" i="2"/>
  <c r="DJ15" i="2"/>
  <c r="DI15" i="2"/>
  <c r="DH15" i="2"/>
  <c r="DG15" i="2"/>
  <c r="DF15" i="2"/>
  <c r="DE15" i="2"/>
  <c r="DD15" i="2"/>
  <c r="DC15" i="2"/>
  <c r="DB15" i="2"/>
  <c r="DA15" i="2"/>
  <c r="CZ15" i="2"/>
  <c r="CY15" i="2"/>
  <c r="CX15" i="2"/>
  <c r="CV15" i="2"/>
  <c r="CS15" i="2"/>
  <c r="CS130" i="2" s="1"/>
  <c r="BU15" i="2"/>
  <c r="BT15" i="2"/>
  <c r="BS15" i="2"/>
  <c r="BR15" i="2"/>
  <c r="BQ15" i="2"/>
  <c r="BP15" i="2"/>
  <c r="BO15" i="2"/>
  <c r="BN15" i="2"/>
  <c r="BM15" i="2"/>
  <c r="BL15" i="2"/>
  <c r="BK15" i="2"/>
  <c r="BJ15" i="2"/>
  <c r="BI15" i="2"/>
  <c r="BH15" i="2"/>
  <c r="BG15" i="2"/>
  <c r="BF15" i="2"/>
  <c r="BE15" i="2"/>
  <c r="BD15" i="2"/>
  <c r="BB15" i="2"/>
  <c r="AY15" i="2"/>
  <c r="AY130" i="2" s="1"/>
  <c r="AF15" i="2"/>
  <c r="G15" i="2"/>
  <c r="DP14" i="2"/>
  <c r="DO14" i="2"/>
  <c r="DN14" i="2"/>
  <c r="DM14" i="2"/>
  <c r="DL14" i="2"/>
  <c r="DK14" i="2"/>
  <c r="DJ14" i="2"/>
  <c r="DJ130" i="2" s="1"/>
  <c r="DI14" i="2"/>
  <c r="DH14" i="2"/>
  <c r="DG14" i="2"/>
  <c r="DF14" i="2"/>
  <c r="DE14" i="2"/>
  <c r="DD14" i="2"/>
  <c r="DC14" i="2"/>
  <c r="DC130" i="2" s="1"/>
  <c r="DB14" i="2"/>
  <c r="DB130" i="2" s="1"/>
  <c r="DA14" i="2"/>
  <c r="CZ14" i="2"/>
  <c r="CY14" i="2"/>
  <c r="CX14" i="2"/>
  <c r="CV14" i="2"/>
  <c r="BZ14" i="2"/>
  <c r="BV14" i="2"/>
  <c r="BU14" i="2"/>
  <c r="BT14" i="2"/>
  <c r="BS14" i="2"/>
  <c r="BR14" i="2"/>
  <c r="BQ14" i="2"/>
  <c r="BP14" i="2"/>
  <c r="BO14" i="2"/>
  <c r="BN14" i="2"/>
  <c r="BM14" i="2"/>
  <c r="BL14" i="2"/>
  <c r="BK14" i="2"/>
  <c r="BJ14" i="2"/>
  <c r="BI14" i="2"/>
  <c r="BH14" i="2"/>
  <c r="BG14" i="2"/>
  <c r="BF14" i="2"/>
  <c r="BE14" i="2"/>
  <c r="BD14" i="2"/>
  <c r="BB14" i="2"/>
  <c r="AF14" i="2"/>
  <c r="G14" i="2"/>
  <c r="DP13" i="2"/>
  <c r="DO13" i="2"/>
  <c r="DN13" i="2"/>
  <c r="DM13" i="2"/>
  <c r="DL13" i="2"/>
  <c r="DK13" i="2"/>
  <c r="DJ13" i="2"/>
  <c r="DI13" i="2"/>
  <c r="DH13" i="2"/>
  <c r="DG13" i="2"/>
  <c r="DF13" i="2"/>
  <c r="DE13" i="2"/>
  <c r="DD13" i="2"/>
  <c r="DC13" i="2"/>
  <c r="DB13" i="2"/>
  <c r="DA13" i="2"/>
  <c r="CZ13" i="2"/>
  <c r="CY13" i="2"/>
  <c r="CX13" i="2"/>
  <c r="CW13" i="2"/>
  <c r="CV13" i="2"/>
  <c r="CT13" i="2"/>
  <c r="BX13" i="2"/>
  <c r="BW13" i="2" s="1"/>
  <c r="BV13" i="2"/>
  <c r="BU13" i="2"/>
  <c r="BT13" i="2"/>
  <c r="BS13" i="2"/>
  <c r="BR13" i="2"/>
  <c r="BQ13" i="2"/>
  <c r="BP13" i="2"/>
  <c r="BO13" i="2"/>
  <c r="BN13" i="2"/>
  <c r="BM13" i="2"/>
  <c r="BL13" i="2"/>
  <c r="BK13" i="2"/>
  <c r="BJ13" i="2"/>
  <c r="BI13" i="2"/>
  <c r="BH13" i="2"/>
  <c r="BG13" i="2"/>
  <c r="BF13" i="2"/>
  <c r="BE13" i="2"/>
  <c r="BD13" i="2"/>
  <c r="BC13" i="2"/>
  <c r="BB13" i="2"/>
  <c r="AD13" i="2"/>
  <c r="AC13" i="2" s="1"/>
  <c r="AZ13" i="2" s="1"/>
  <c r="G13" i="2"/>
  <c r="DP12" i="2"/>
  <c r="DO12" i="2"/>
  <c r="DN12" i="2"/>
  <c r="DM12" i="2"/>
  <c r="DL12" i="2"/>
  <c r="DK12" i="2"/>
  <c r="DJ12" i="2"/>
  <c r="DI12" i="2"/>
  <c r="DH12" i="2"/>
  <c r="DG12" i="2"/>
  <c r="DF12" i="2"/>
  <c r="DE12" i="2"/>
  <c r="DD12" i="2"/>
  <c r="DC12" i="2"/>
  <c r="DB12" i="2"/>
  <c r="DA12" i="2"/>
  <c r="CZ12" i="2"/>
  <c r="CY12" i="2"/>
  <c r="CX12" i="2"/>
  <c r="CW12" i="2"/>
  <c r="CV12" i="2"/>
  <c r="BX12" i="2"/>
  <c r="BW12" i="2" s="1"/>
  <c r="CT12" i="2" s="1"/>
  <c r="BV12" i="2"/>
  <c r="BU12" i="2"/>
  <c r="BT12" i="2"/>
  <c r="BS12" i="2"/>
  <c r="BR12" i="2"/>
  <c r="BQ12" i="2"/>
  <c r="BP12" i="2"/>
  <c r="BO12" i="2"/>
  <c r="BN12" i="2"/>
  <c r="BM12" i="2"/>
  <c r="BL12" i="2"/>
  <c r="BK12" i="2"/>
  <c r="BJ12" i="2"/>
  <c r="BI12" i="2"/>
  <c r="BH12" i="2"/>
  <c r="BG12" i="2"/>
  <c r="BF12" i="2"/>
  <c r="BE12" i="2"/>
  <c r="BD12" i="2"/>
  <c r="BC12" i="2"/>
  <c r="BB12" i="2"/>
  <c r="AD12" i="2"/>
  <c r="AC12" i="2" s="1"/>
  <c r="AZ12" i="2" s="1"/>
  <c r="G12" i="2"/>
  <c r="DP11" i="2"/>
  <c r="DO11" i="2"/>
  <c r="DN11" i="2"/>
  <c r="DM11" i="2"/>
  <c r="DL11" i="2"/>
  <c r="DK11" i="2"/>
  <c r="DJ11" i="2"/>
  <c r="DI11" i="2"/>
  <c r="DH11" i="2"/>
  <c r="DG11" i="2"/>
  <c r="DF11" i="2"/>
  <c r="DE11" i="2"/>
  <c r="DD11" i="2"/>
  <c r="DC11" i="2"/>
  <c r="DB11" i="2"/>
  <c r="DA11" i="2"/>
  <c r="CZ11" i="2"/>
  <c r="CY11" i="2"/>
  <c r="CX11" i="2"/>
  <c r="CW11" i="2"/>
  <c r="CV11" i="2"/>
  <c r="BX11" i="2"/>
  <c r="BV11" i="2"/>
  <c r="BU11" i="2"/>
  <c r="BT11" i="2"/>
  <c r="BS11" i="2"/>
  <c r="BR11" i="2"/>
  <c r="BQ11" i="2"/>
  <c r="BP11" i="2"/>
  <c r="BO11" i="2"/>
  <c r="BN11" i="2"/>
  <c r="BM11" i="2"/>
  <c r="BL11" i="2"/>
  <c r="BK11" i="2"/>
  <c r="BJ11" i="2"/>
  <c r="BI11" i="2"/>
  <c r="BH11" i="2"/>
  <c r="BG11" i="2"/>
  <c r="BF11" i="2"/>
  <c r="BE11" i="2"/>
  <c r="BD11" i="2"/>
  <c r="BC11" i="2"/>
  <c r="BB11" i="2"/>
  <c r="AD11" i="2"/>
  <c r="G11" i="2"/>
  <c r="DP10" i="2"/>
  <c r="DO10" i="2"/>
  <c r="DN10" i="2"/>
  <c r="DM10" i="2"/>
  <c r="DL10" i="2"/>
  <c r="DK10" i="2"/>
  <c r="DJ10" i="2"/>
  <c r="DI10" i="2"/>
  <c r="DH10" i="2"/>
  <c r="DG10" i="2"/>
  <c r="DF10" i="2"/>
  <c r="DE10" i="2"/>
  <c r="DD10" i="2"/>
  <c r="DC10" i="2"/>
  <c r="DB10" i="2"/>
  <c r="DA10" i="2"/>
  <c r="CZ10" i="2"/>
  <c r="CY10" i="2"/>
  <c r="CX10" i="2"/>
  <c r="CW10" i="2"/>
  <c r="CV10" i="2"/>
  <c r="BX10" i="2"/>
  <c r="BV10" i="2"/>
  <c r="BU10" i="2"/>
  <c r="BT10" i="2"/>
  <c r="BS10" i="2"/>
  <c r="BR10" i="2"/>
  <c r="BQ10" i="2"/>
  <c r="BP10" i="2"/>
  <c r="BO10" i="2"/>
  <c r="BN10" i="2"/>
  <c r="BM10" i="2"/>
  <c r="BL10" i="2"/>
  <c r="BK10" i="2"/>
  <c r="BJ10" i="2"/>
  <c r="BI10" i="2"/>
  <c r="BH10" i="2"/>
  <c r="BG10" i="2"/>
  <c r="BF10" i="2"/>
  <c r="BE10" i="2"/>
  <c r="BD10" i="2"/>
  <c r="BC10" i="2"/>
  <c r="BB10" i="2"/>
  <c r="AD10" i="2"/>
  <c r="G10" i="2"/>
  <c r="DO9" i="2"/>
  <c r="DN9" i="2"/>
  <c r="DM9" i="2"/>
  <c r="DL9" i="2"/>
  <c r="DK9" i="2"/>
  <c r="DJ9" i="2"/>
  <c r="DI9" i="2"/>
  <c r="DH9" i="2"/>
  <c r="DG9" i="2"/>
  <c r="DF9" i="2"/>
  <c r="DE9" i="2"/>
  <c r="DD9" i="2"/>
  <c r="DC9" i="2"/>
  <c r="DB9" i="2"/>
  <c r="DA9" i="2"/>
  <c r="CZ9" i="2"/>
  <c r="CY9" i="2"/>
  <c r="CX9" i="2"/>
  <c r="CW9" i="2"/>
  <c r="CV9" i="2"/>
  <c r="CS9" i="2"/>
  <c r="BU9" i="2"/>
  <c r="BT9" i="2"/>
  <c r="BS9" i="2"/>
  <c r="BR9" i="2"/>
  <c r="BQ9" i="2"/>
  <c r="BP9" i="2"/>
  <c r="BO9" i="2"/>
  <c r="BN9" i="2"/>
  <c r="BM9" i="2"/>
  <c r="BL9" i="2"/>
  <c r="BK9" i="2"/>
  <c r="BJ9" i="2"/>
  <c r="BI9" i="2"/>
  <c r="BH9" i="2"/>
  <c r="BG9" i="2"/>
  <c r="BF9" i="2"/>
  <c r="BE9" i="2"/>
  <c r="BD9" i="2"/>
  <c r="BC9" i="2"/>
  <c r="BB9" i="2"/>
  <c r="AY9" i="2"/>
  <c r="BV9" i="2" s="1"/>
  <c r="G9" i="2"/>
  <c r="DP8" i="2"/>
  <c r="DO8" i="2"/>
  <c r="DN8" i="2"/>
  <c r="DM8" i="2"/>
  <c r="DL8" i="2"/>
  <c r="DK8" i="2"/>
  <c r="DJ8" i="2"/>
  <c r="DI8" i="2"/>
  <c r="DH8" i="2"/>
  <c r="DG8" i="2"/>
  <c r="DF8" i="2"/>
  <c r="DE8" i="2"/>
  <c r="DD8" i="2"/>
  <c r="DC8" i="2"/>
  <c r="DB8" i="2"/>
  <c r="DA8" i="2"/>
  <c r="CZ8" i="2"/>
  <c r="CY8" i="2"/>
  <c r="CX8" i="2"/>
  <c r="CW8" i="2"/>
  <c r="CV8" i="2"/>
  <c r="BX8" i="2"/>
  <c r="BW8" i="2" s="1"/>
  <c r="CT8" i="2" s="1"/>
  <c r="BV8" i="2"/>
  <c r="BU8" i="2"/>
  <c r="BT8" i="2"/>
  <c r="BS8" i="2"/>
  <c r="BR8" i="2"/>
  <c r="BQ8" i="2"/>
  <c r="BP8" i="2"/>
  <c r="BO8" i="2"/>
  <c r="BN8" i="2"/>
  <c r="BM8" i="2"/>
  <c r="BL8" i="2"/>
  <c r="BK8" i="2"/>
  <c r="BJ8" i="2"/>
  <c r="BI8" i="2"/>
  <c r="BH8" i="2"/>
  <c r="BG8" i="2"/>
  <c r="BF8" i="2"/>
  <c r="BE8" i="2"/>
  <c r="BD8" i="2"/>
  <c r="BC8" i="2"/>
  <c r="BB8" i="2"/>
  <c r="BA8" i="2" s="1"/>
  <c r="AD8" i="2"/>
  <c r="AC8" i="2"/>
  <c r="AZ8" i="2" s="1"/>
  <c r="G8" i="2"/>
  <c r="DP7" i="2"/>
  <c r="DO7" i="2"/>
  <c r="DN7" i="2"/>
  <c r="DM7" i="2"/>
  <c r="DL7" i="2"/>
  <c r="DK7" i="2"/>
  <c r="DJ7" i="2"/>
  <c r="DI7" i="2"/>
  <c r="DH7" i="2"/>
  <c r="DG7" i="2"/>
  <c r="DF7" i="2"/>
  <c r="DE7" i="2"/>
  <c r="DD7" i="2"/>
  <c r="DC7" i="2"/>
  <c r="DB7" i="2"/>
  <c r="DA7" i="2"/>
  <c r="CZ7" i="2"/>
  <c r="CY7" i="2"/>
  <c r="CX7" i="2"/>
  <c r="CW7" i="2"/>
  <c r="CV7" i="2"/>
  <c r="BX7" i="2"/>
  <c r="BW7" i="2"/>
  <c r="CT7" i="2" s="1"/>
  <c r="BV7" i="2"/>
  <c r="BU7" i="2"/>
  <c r="BT7" i="2"/>
  <c r="BS7" i="2"/>
  <c r="BR7" i="2"/>
  <c r="BQ7" i="2"/>
  <c r="BP7" i="2"/>
  <c r="BO7" i="2"/>
  <c r="BN7" i="2"/>
  <c r="BM7" i="2"/>
  <c r="BL7" i="2"/>
  <c r="BK7" i="2"/>
  <c r="BJ7" i="2"/>
  <c r="BI7" i="2"/>
  <c r="BH7" i="2"/>
  <c r="BG7" i="2"/>
  <c r="BF7" i="2"/>
  <c r="BE7" i="2"/>
  <c r="BD7" i="2"/>
  <c r="BC7" i="2"/>
  <c r="BB7" i="2"/>
  <c r="AD7" i="2"/>
  <c r="G7" i="2"/>
  <c r="DP6" i="2"/>
  <c r="DO6" i="2"/>
  <c r="DN6" i="2"/>
  <c r="DM6" i="2"/>
  <c r="DL6" i="2"/>
  <c r="DJ6" i="2"/>
  <c r="DI6" i="2"/>
  <c r="DH6" i="2"/>
  <c r="DG6" i="2"/>
  <c r="DF6" i="2"/>
  <c r="DE6" i="2"/>
  <c r="DD6" i="2"/>
  <c r="DC6" i="2"/>
  <c r="DB6" i="2"/>
  <c r="DA6" i="2"/>
  <c r="CZ6" i="2"/>
  <c r="CY6" i="2"/>
  <c r="CX6" i="2"/>
  <c r="CW6" i="2"/>
  <c r="CV6" i="2"/>
  <c r="CN6" i="2"/>
  <c r="BX6" i="2" s="1"/>
  <c r="BW6" i="2" s="1"/>
  <c r="CT6" i="2" s="1"/>
  <c r="BV6" i="2"/>
  <c r="BU6" i="2"/>
  <c r="BT6" i="2"/>
  <c r="BS6" i="2"/>
  <c r="BR6" i="2"/>
  <c r="BP6" i="2"/>
  <c r="BO6" i="2"/>
  <c r="BN6" i="2"/>
  <c r="BM6" i="2"/>
  <c r="BL6" i="2"/>
  <c r="BK6" i="2"/>
  <c r="BJ6" i="2"/>
  <c r="BI6" i="2"/>
  <c r="BH6" i="2"/>
  <c r="BG6" i="2"/>
  <c r="BF6" i="2"/>
  <c r="BE6" i="2"/>
  <c r="BD6" i="2"/>
  <c r="BC6" i="2"/>
  <c r="BB6" i="2"/>
  <c r="AT6" i="2"/>
  <c r="BQ6" i="2" s="1"/>
  <c r="G6" i="2"/>
  <c r="DP5" i="2"/>
  <c r="DO5" i="2"/>
  <c r="DN5" i="2"/>
  <c r="DM5" i="2"/>
  <c r="DL5" i="2"/>
  <c r="DK5" i="2"/>
  <c r="DJ5" i="2"/>
  <c r="DI5" i="2"/>
  <c r="DH5" i="2"/>
  <c r="DG5" i="2"/>
  <c r="DF5" i="2"/>
  <c r="DE5" i="2"/>
  <c r="DD5" i="2"/>
  <c r="DC5" i="2"/>
  <c r="DB5" i="2"/>
  <c r="DA5" i="2"/>
  <c r="CZ5" i="2"/>
  <c r="CY5" i="2"/>
  <c r="CX5" i="2"/>
  <c r="CV5" i="2"/>
  <c r="BZ5" i="2"/>
  <c r="BV5" i="2"/>
  <c r="BU5" i="2"/>
  <c r="BT5" i="2"/>
  <c r="BS5" i="2"/>
  <c r="BR5" i="2"/>
  <c r="BQ5" i="2"/>
  <c r="BP5" i="2"/>
  <c r="BO5" i="2"/>
  <c r="BN5" i="2"/>
  <c r="BM5" i="2"/>
  <c r="BL5" i="2"/>
  <c r="BK5" i="2"/>
  <c r="BJ5" i="2"/>
  <c r="BI5" i="2"/>
  <c r="BH5" i="2"/>
  <c r="BG5" i="2"/>
  <c r="BF5" i="2"/>
  <c r="BE5" i="2"/>
  <c r="BD5" i="2"/>
  <c r="BB5" i="2"/>
  <c r="AF5" i="2"/>
  <c r="AD5" i="2" s="1"/>
  <c r="G5" i="2"/>
  <c r="DO4" i="2"/>
  <c r="DN4" i="2"/>
  <c r="DM4" i="2"/>
  <c r="DL4" i="2"/>
  <c r="DJ4" i="2"/>
  <c r="DI4" i="2"/>
  <c r="DH4" i="2"/>
  <c r="DG4" i="2"/>
  <c r="DF4" i="2"/>
  <c r="DE4" i="2"/>
  <c r="DD4" i="2"/>
  <c r="DC4" i="2"/>
  <c r="DB4" i="2"/>
  <c r="DA4" i="2"/>
  <c r="CZ4" i="2"/>
  <c r="CY4" i="2"/>
  <c r="CX4" i="2"/>
  <c r="CW4" i="2"/>
  <c r="CV4" i="2"/>
  <c r="CS4" i="2"/>
  <c r="DP4" i="2" s="1"/>
  <c r="CN4" i="2"/>
  <c r="BU4" i="2"/>
  <c r="BT4" i="2"/>
  <c r="BS4" i="2"/>
  <c r="BR4" i="2"/>
  <c r="BP4" i="2"/>
  <c r="BO4" i="2"/>
  <c r="BN4" i="2"/>
  <c r="BM4" i="2"/>
  <c r="BL4" i="2"/>
  <c r="BK4" i="2"/>
  <c r="BJ4" i="2"/>
  <c r="BI4" i="2"/>
  <c r="BH4" i="2"/>
  <c r="BG4" i="2"/>
  <c r="BF4" i="2"/>
  <c r="BE4" i="2"/>
  <c r="BD4" i="2"/>
  <c r="BC4" i="2"/>
  <c r="BB4" i="2"/>
  <c r="AY4" i="2"/>
  <c r="AT4" i="2"/>
  <c r="G4" i="2"/>
  <c r="W135" i="1"/>
  <c r="DR134" i="1"/>
  <c r="DP134" i="1"/>
  <c r="DO134" i="1"/>
  <c r="DN134" i="1"/>
  <c r="DM134" i="1"/>
  <c r="DJ134" i="1"/>
  <c r="CS134" i="1"/>
  <c r="CR134" i="1"/>
  <c r="CQ134" i="1"/>
  <c r="CP134" i="1"/>
  <c r="CM134" i="1"/>
  <c r="CL134" i="1"/>
  <c r="CF134" i="1"/>
  <c r="CE134" i="1"/>
  <c r="CD134" i="1"/>
  <c r="CC134" i="1"/>
  <c r="CB134" i="1"/>
  <c r="BZ134" i="1"/>
  <c r="BY134" i="1"/>
  <c r="BV134" i="1"/>
  <c r="BU134" i="1"/>
  <c r="BT134" i="1"/>
  <c r="BS134" i="1"/>
  <c r="BP134" i="1"/>
  <c r="BF134" i="1"/>
  <c r="AY134" i="1"/>
  <c r="AX134" i="1"/>
  <c r="AW134" i="1"/>
  <c r="AV134" i="1"/>
  <c r="AU134" i="1"/>
  <c r="AT134" i="1"/>
  <c r="AS134" i="1"/>
  <c r="AR134" i="1"/>
  <c r="AQ134" i="1"/>
  <c r="AP134" i="1"/>
  <c r="AO134" i="1"/>
  <c r="AN134" i="1"/>
  <c r="AM134" i="1"/>
  <c r="AL134" i="1"/>
  <c r="AK134" i="1"/>
  <c r="AJ134" i="1"/>
  <c r="AI134" i="1"/>
  <c r="AF134" i="1"/>
  <c r="AE134" i="1"/>
  <c r="AB134" i="1"/>
  <c r="Z134" i="1"/>
  <c r="Y134" i="1"/>
  <c r="X134" i="1"/>
  <c r="N134" i="1"/>
  <c r="K134" i="1"/>
  <c r="G134" i="1"/>
  <c r="CX133" i="1"/>
  <c r="CR133" i="1"/>
  <c r="CQ133" i="1"/>
  <c r="CO133" i="1"/>
  <c r="CL133" i="1"/>
  <c r="CK133" i="1"/>
  <c r="CJ133" i="1"/>
  <c r="CI133" i="1"/>
  <c r="CH133" i="1"/>
  <c r="CG133" i="1"/>
  <c r="CF133" i="1"/>
  <c r="CE133" i="1"/>
  <c r="CD133" i="1"/>
  <c r="CC133" i="1"/>
  <c r="CB133" i="1"/>
  <c r="CA133" i="1"/>
  <c r="BY133" i="1"/>
  <c r="AX133" i="1"/>
  <c r="AW133" i="1"/>
  <c r="AU133" i="1"/>
  <c r="AR133" i="1"/>
  <c r="AQ133" i="1"/>
  <c r="AP133" i="1"/>
  <c r="AO133" i="1"/>
  <c r="AN133" i="1"/>
  <c r="AM133" i="1"/>
  <c r="AL133" i="1"/>
  <c r="AK133" i="1"/>
  <c r="AJ133" i="1"/>
  <c r="AI133" i="1"/>
  <c r="AH133" i="1"/>
  <c r="AG133" i="1"/>
  <c r="AE133" i="1"/>
  <c r="Z133" i="1"/>
  <c r="Y133" i="1"/>
  <c r="X133" i="1"/>
  <c r="W133" i="1"/>
  <c r="V133" i="1"/>
  <c r="U133" i="1"/>
  <c r="T133" i="1"/>
  <c r="S133" i="1"/>
  <c r="R133" i="1"/>
  <c r="Q133" i="1"/>
  <c r="P133" i="1"/>
  <c r="O133" i="1"/>
  <c r="N133" i="1"/>
  <c r="M133" i="1"/>
  <c r="L133" i="1"/>
  <c r="K133" i="1"/>
  <c r="J133" i="1"/>
  <c r="I133" i="1"/>
  <c r="H133" i="1"/>
  <c r="CR132" i="1"/>
  <c r="CQ132" i="1"/>
  <c r="CO132" i="1"/>
  <c r="CM132" i="1"/>
  <c r="CL132" i="1"/>
  <c r="CK132" i="1"/>
  <c r="CJ132" i="1"/>
  <c r="CI132" i="1"/>
  <c r="CH132" i="1"/>
  <c r="CG132" i="1"/>
  <c r="CF132" i="1"/>
  <c r="CE132" i="1"/>
  <c r="CD132" i="1"/>
  <c r="CB132" i="1"/>
  <c r="CA132" i="1"/>
  <c r="BY132" i="1"/>
  <c r="AX132" i="1"/>
  <c r="AW132" i="1"/>
  <c r="AU132" i="1"/>
  <c r="AS132" i="1"/>
  <c r="AR132" i="1"/>
  <c r="AQ132" i="1"/>
  <c r="AP132" i="1"/>
  <c r="AO132" i="1"/>
  <c r="AN132" i="1"/>
  <c r="AM132" i="1"/>
  <c r="AL132" i="1"/>
  <c r="AK132" i="1"/>
  <c r="AJ132" i="1"/>
  <c r="AH132" i="1"/>
  <c r="AG132" i="1"/>
  <c r="AB132" i="1"/>
  <c r="Z132" i="1"/>
  <c r="Y132" i="1"/>
  <c r="X132" i="1"/>
  <c r="W132" i="1"/>
  <c r="V132" i="1"/>
  <c r="U132" i="1"/>
  <c r="T132" i="1"/>
  <c r="S132" i="1"/>
  <c r="R132" i="1"/>
  <c r="Q132" i="1"/>
  <c r="P132" i="1"/>
  <c r="O132" i="1"/>
  <c r="N132" i="1"/>
  <c r="M132" i="1"/>
  <c r="L132" i="1"/>
  <c r="K132" i="1"/>
  <c r="J132" i="1"/>
  <c r="I132" i="1"/>
  <c r="H132" i="1"/>
  <c r="CR131" i="1"/>
  <c r="CQ131" i="1"/>
  <c r="CO131" i="1"/>
  <c r="CL131" i="1"/>
  <c r="CK131" i="1"/>
  <c r="CJ131" i="1"/>
  <c r="CH131" i="1"/>
  <c r="CG131" i="1"/>
  <c r="CF131" i="1"/>
  <c r="CD131" i="1"/>
  <c r="CC131" i="1"/>
  <c r="CB131" i="1"/>
  <c r="CA131" i="1"/>
  <c r="BY131" i="1"/>
  <c r="AX131" i="1"/>
  <c r="AW131" i="1"/>
  <c r="AU131" i="1"/>
  <c r="AR131" i="1"/>
  <c r="AQ131" i="1"/>
  <c r="AP131" i="1"/>
  <c r="AN131" i="1"/>
  <c r="AM131" i="1"/>
  <c r="AL131" i="1"/>
  <c r="AJ131" i="1"/>
  <c r="AI131" i="1"/>
  <c r="AH131" i="1"/>
  <c r="AE131" i="1"/>
  <c r="AA131" i="1"/>
  <c r="AA135" i="1" s="1"/>
  <c r="Z131" i="1"/>
  <c r="Y131" i="1"/>
  <c r="X131" i="1"/>
  <c r="W131" i="1"/>
  <c r="V131" i="1"/>
  <c r="U131" i="1"/>
  <c r="S131" i="1"/>
  <c r="R131" i="1"/>
  <c r="Q131" i="1"/>
  <c r="P131" i="1"/>
  <c r="O131" i="1"/>
  <c r="N131" i="1"/>
  <c r="M131" i="1"/>
  <c r="L131" i="1"/>
  <c r="K131" i="1"/>
  <c r="J131" i="1"/>
  <c r="I131" i="1"/>
  <c r="H131" i="1"/>
  <c r="CR130" i="1"/>
  <c r="CQ130" i="1"/>
  <c r="CP130" i="1"/>
  <c r="CO130" i="1"/>
  <c r="CO135" i="1" s="1"/>
  <c r="CM130" i="1"/>
  <c r="CL130" i="1"/>
  <c r="CK130" i="1"/>
  <c r="CJ130" i="1"/>
  <c r="CI130" i="1"/>
  <c r="CH130" i="1"/>
  <c r="CG130" i="1"/>
  <c r="CF130" i="1"/>
  <c r="CE130" i="1"/>
  <c r="CD130" i="1"/>
  <c r="CC130" i="1"/>
  <c r="CB130" i="1"/>
  <c r="CA130" i="1"/>
  <c r="BY130" i="1"/>
  <c r="AX130" i="1"/>
  <c r="AW130" i="1"/>
  <c r="AV130" i="1"/>
  <c r="AU130" i="1"/>
  <c r="AS130" i="1"/>
  <c r="AR130" i="1"/>
  <c r="AQ130" i="1"/>
  <c r="AP130" i="1"/>
  <c r="AO130" i="1"/>
  <c r="AN130" i="1"/>
  <c r="AM130" i="1"/>
  <c r="AL130" i="1"/>
  <c r="AK130" i="1"/>
  <c r="AJ130" i="1"/>
  <c r="AI130" i="1"/>
  <c r="AH130" i="1"/>
  <c r="AG130" i="1"/>
  <c r="AE130" i="1"/>
  <c r="AB130" i="1"/>
  <c r="Z130" i="1"/>
  <c r="Y130" i="1"/>
  <c r="X130" i="1"/>
  <c r="W130" i="1"/>
  <c r="V130" i="1"/>
  <c r="U130" i="1"/>
  <c r="T130" i="1"/>
  <c r="S130" i="1"/>
  <c r="R130" i="1"/>
  <c r="Q130" i="1"/>
  <c r="P130" i="1"/>
  <c r="O130" i="1"/>
  <c r="N130" i="1"/>
  <c r="M130" i="1"/>
  <c r="L130" i="1"/>
  <c r="K130" i="1"/>
  <c r="J130" i="1"/>
  <c r="I130" i="1"/>
  <c r="H130" i="1"/>
  <c r="CR129" i="1"/>
  <c r="CO129" i="1"/>
  <c r="CN129" i="1"/>
  <c r="CM129" i="1"/>
  <c r="CL129" i="1"/>
  <c r="CK129" i="1"/>
  <c r="CJ129" i="1"/>
  <c r="CI129" i="1"/>
  <c r="CH129" i="1"/>
  <c r="CG129" i="1"/>
  <c r="CF129" i="1"/>
  <c r="CE129" i="1"/>
  <c r="CD129" i="1"/>
  <c r="CC129" i="1"/>
  <c r="CB129" i="1"/>
  <c r="CA129" i="1"/>
  <c r="BZ129" i="1"/>
  <c r="AX129" i="1"/>
  <c r="AU129" i="1"/>
  <c r="AT129" i="1"/>
  <c r="AS129" i="1"/>
  <c r="AR129" i="1"/>
  <c r="AQ129" i="1"/>
  <c r="AP129" i="1"/>
  <c r="AO129" i="1"/>
  <c r="AN129" i="1"/>
  <c r="AM129" i="1"/>
  <c r="AL129" i="1"/>
  <c r="AK129" i="1"/>
  <c r="AJ129" i="1"/>
  <c r="AI129" i="1"/>
  <c r="AH129" i="1"/>
  <c r="AG129" i="1"/>
  <c r="AF129" i="1"/>
  <c r="Z129" i="1"/>
  <c r="Y129" i="1"/>
  <c r="W129" i="1"/>
  <c r="V129" i="1"/>
  <c r="U129" i="1"/>
  <c r="T129" i="1"/>
  <c r="S129" i="1"/>
  <c r="R129" i="1"/>
  <c r="Q129" i="1"/>
  <c r="P129" i="1"/>
  <c r="O129" i="1"/>
  <c r="N129" i="1"/>
  <c r="M129" i="1"/>
  <c r="L129" i="1"/>
  <c r="K129" i="1"/>
  <c r="J129" i="1"/>
  <c r="I129" i="1"/>
  <c r="H129" i="1"/>
  <c r="CR128" i="1"/>
  <c r="CQ128" i="1"/>
  <c r="CO128" i="1"/>
  <c r="CN128" i="1"/>
  <c r="CM128" i="1"/>
  <c r="CL128" i="1"/>
  <c r="CK128" i="1"/>
  <c r="CJ128" i="1"/>
  <c r="CI128" i="1"/>
  <c r="CH128" i="1"/>
  <c r="CG128" i="1"/>
  <c r="CF128" i="1"/>
  <c r="CE128" i="1"/>
  <c r="CD128" i="1"/>
  <c r="CC128" i="1"/>
  <c r="CB128" i="1"/>
  <c r="CA128" i="1"/>
  <c r="BY128" i="1"/>
  <c r="BF128" i="1"/>
  <c r="AX128" i="1"/>
  <c r="AW128" i="1"/>
  <c r="AU128" i="1"/>
  <c r="AT128" i="1"/>
  <c r="AS128" i="1"/>
  <c r="AR128" i="1"/>
  <c r="AQ128" i="1"/>
  <c r="AP128" i="1"/>
  <c r="AO128" i="1"/>
  <c r="AN128" i="1"/>
  <c r="AM128" i="1"/>
  <c r="AL128" i="1"/>
  <c r="AK128" i="1"/>
  <c r="AJ128" i="1"/>
  <c r="AI128" i="1"/>
  <c r="AH128" i="1"/>
  <c r="AG128" i="1"/>
  <c r="AE128" i="1"/>
  <c r="Z128" i="1"/>
  <c r="Y128" i="1"/>
  <c r="X128" i="1"/>
  <c r="W128" i="1"/>
  <c r="V128" i="1"/>
  <c r="U128" i="1"/>
  <c r="S128" i="1"/>
  <c r="R128" i="1"/>
  <c r="O128" i="1"/>
  <c r="N128" i="1"/>
  <c r="M128" i="1"/>
  <c r="L128" i="1"/>
  <c r="K128" i="1"/>
  <c r="J128" i="1"/>
  <c r="I128" i="1"/>
  <c r="H128" i="1"/>
  <c r="CR127" i="1"/>
  <c r="CR135" i="1" s="1"/>
  <c r="CQ127" i="1"/>
  <c r="CP127" i="1"/>
  <c r="CO127" i="1"/>
  <c r="CN127" i="1"/>
  <c r="CM127" i="1"/>
  <c r="CL127" i="1"/>
  <c r="CL135" i="1" s="1"/>
  <c r="CK127" i="1"/>
  <c r="CK135" i="1" s="1"/>
  <c r="CJ127" i="1"/>
  <c r="CJ135" i="1" s="1"/>
  <c r="CI127" i="1"/>
  <c r="CD127" i="1"/>
  <c r="CC127" i="1"/>
  <c r="CB127" i="1"/>
  <c r="CB135" i="1" s="1"/>
  <c r="CA127" i="1"/>
  <c r="CA135" i="1" s="1"/>
  <c r="BY127" i="1"/>
  <c r="AX127" i="1"/>
  <c r="AW127" i="1"/>
  <c r="AV127" i="1"/>
  <c r="AU127" i="1"/>
  <c r="AU135" i="1" s="1"/>
  <c r="AT127" i="1"/>
  <c r="AS127" i="1"/>
  <c r="AR127" i="1"/>
  <c r="AQ127" i="1"/>
  <c r="AQ135" i="1" s="1"/>
  <c r="AP127" i="1"/>
  <c r="AP135" i="1" s="1"/>
  <c r="AO127" i="1"/>
  <c r="AJ127" i="1"/>
  <c r="AI127" i="1"/>
  <c r="AH127" i="1"/>
  <c r="AG127" i="1"/>
  <c r="AE127" i="1"/>
  <c r="AB127" i="1"/>
  <c r="Z127" i="1"/>
  <c r="Y127" i="1"/>
  <c r="X127" i="1"/>
  <c r="W127" i="1"/>
  <c r="V127" i="1"/>
  <c r="V135" i="1" s="1"/>
  <c r="U127" i="1"/>
  <c r="U135" i="1" s="1"/>
  <c r="T127" i="1"/>
  <c r="S127" i="1"/>
  <c r="R127" i="1"/>
  <c r="P127" i="1"/>
  <c r="M127" i="1"/>
  <c r="L127" i="1"/>
  <c r="L135" i="1" s="1"/>
  <c r="J127" i="1"/>
  <c r="J135" i="1" s="1"/>
  <c r="I127" i="1"/>
  <c r="H127" i="1"/>
  <c r="CR123" i="1"/>
  <c r="CQ123" i="1"/>
  <c r="CO123" i="1"/>
  <c r="CN123" i="1"/>
  <c r="CM123" i="1"/>
  <c r="CL123" i="1"/>
  <c r="CK123" i="1"/>
  <c r="CJ123" i="1"/>
  <c r="CI123" i="1"/>
  <c r="CD123" i="1"/>
  <c r="CC123" i="1"/>
  <c r="CB123" i="1"/>
  <c r="CA123" i="1"/>
  <c r="BY123" i="1"/>
  <c r="AX123" i="1"/>
  <c r="AW123" i="1"/>
  <c r="AU123" i="1"/>
  <c r="AT123" i="1"/>
  <c r="AS123" i="1"/>
  <c r="AR123" i="1"/>
  <c r="AQ123" i="1"/>
  <c r="AP123" i="1"/>
  <c r="AO123" i="1"/>
  <c r="AJ123" i="1"/>
  <c r="AI123" i="1"/>
  <c r="AH123" i="1"/>
  <c r="AG123" i="1"/>
  <c r="AE123" i="1"/>
  <c r="AA123" i="1"/>
  <c r="Z123" i="1"/>
  <c r="Y123" i="1"/>
  <c r="X123" i="1"/>
  <c r="W123" i="1"/>
  <c r="V123" i="1"/>
  <c r="U123" i="1"/>
  <c r="R123" i="1"/>
  <c r="M123" i="1"/>
  <c r="L123" i="1"/>
  <c r="J123" i="1"/>
  <c r="I123" i="1"/>
  <c r="H123" i="1"/>
  <c r="DR122" i="1"/>
  <c r="DP122" i="1"/>
  <c r="DO122" i="1"/>
  <c r="DN122" i="1"/>
  <c r="DM122" i="1"/>
  <c r="DL122" i="1"/>
  <c r="DK122" i="1"/>
  <c r="DJ122" i="1"/>
  <c r="DI122" i="1"/>
  <c r="DH122" i="1"/>
  <c r="DG122" i="1"/>
  <c r="DF122" i="1"/>
  <c r="DE122" i="1"/>
  <c r="DD122" i="1"/>
  <c r="DC122" i="1"/>
  <c r="DB122" i="1"/>
  <c r="DA122" i="1"/>
  <c r="CZ122" i="1"/>
  <c r="CY122" i="1"/>
  <c r="CX122" i="1"/>
  <c r="CV122" i="1"/>
  <c r="BZ122" i="1"/>
  <c r="BV122" i="1"/>
  <c r="BU122" i="1"/>
  <c r="BT122" i="1"/>
  <c r="BS122" i="1"/>
  <c r="BR122" i="1"/>
  <c r="BQ122" i="1"/>
  <c r="BP122" i="1"/>
  <c r="BO122" i="1"/>
  <c r="BN122" i="1"/>
  <c r="BM122" i="1"/>
  <c r="BL122" i="1"/>
  <c r="BK122" i="1"/>
  <c r="BJ122" i="1"/>
  <c r="BI122" i="1"/>
  <c r="BH122" i="1"/>
  <c r="BG122" i="1"/>
  <c r="BF122" i="1"/>
  <c r="BE122" i="1"/>
  <c r="BD122" i="1"/>
  <c r="BB122" i="1"/>
  <c r="AF122" i="1"/>
  <c r="AD122" i="1" s="1"/>
  <c r="AC122" i="1" s="1"/>
  <c r="AZ122" i="1" s="1"/>
  <c r="G122" i="1"/>
  <c r="DR121" i="1"/>
  <c r="DP121" i="1"/>
  <c r="DO121" i="1"/>
  <c r="DN121" i="1"/>
  <c r="DM121" i="1"/>
  <c r="DL121" i="1"/>
  <c r="DK121" i="1"/>
  <c r="DJ121" i="1"/>
  <c r="DI121" i="1"/>
  <c r="DH121" i="1"/>
  <c r="DG121" i="1"/>
  <c r="DF121" i="1"/>
  <c r="DE121" i="1"/>
  <c r="DD121" i="1"/>
  <c r="DC121" i="1"/>
  <c r="DB121" i="1"/>
  <c r="DA121" i="1"/>
  <c r="CZ121" i="1"/>
  <c r="CY121" i="1"/>
  <c r="CX121" i="1"/>
  <c r="CW121" i="1"/>
  <c r="CV121" i="1"/>
  <c r="BX121" i="1"/>
  <c r="BV121" i="1"/>
  <c r="BU121" i="1"/>
  <c r="BT121" i="1"/>
  <c r="BS121" i="1"/>
  <c r="BR121" i="1"/>
  <c r="BQ121" i="1"/>
  <c r="BP121" i="1"/>
  <c r="BO121" i="1"/>
  <c r="BN121" i="1"/>
  <c r="BM121" i="1"/>
  <c r="BL121" i="1"/>
  <c r="BK121" i="1"/>
  <c r="BJ121" i="1"/>
  <c r="BI121" i="1"/>
  <c r="BH121" i="1"/>
  <c r="BG121" i="1"/>
  <c r="BF121" i="1"/>
  <c r="BE121" i="1"/>
  <c r="BD121" i="1"/>
  <c r="BC121" i="1"/>
  <c r="BB121" i="1"/>
  <c r="AD121" i="1"/>
  <c r="AC121" i="1"/>
  <c r="AZ121" i="1" s="1"/>
  <c r="G121" i="1"/>
  <c r="DR120" i="1"/>
  <c r="DP120" i="1"/>
  <c r="DO120" i="1"/>
  <c r="DN120" i="1"/>
  <c r="DM120" i="1"/>
  <c r="DL120" i="1"/>
  <c r="DK120" i="1"/>
  <c r="DJ120" i="1"/>
  <c r="DI120" i="1"/>
  <c r="DH120" i="1"/>
  <c r="DG120" i="1"/>
  <c r="DF120" i="1"/>
  <c r="DE120" i="1"/>
  <c r="DD120" i="1"/>
  <c r="DC120" i="1"/>
  <c r="DB120" i="1"/>
  <c r="DA120" i="1"/>
  <c r="CZ120" i="1"/>
  <c r="CY120" i="1"/>
  <c r="CX120" i="1"/>
  <c r="CW120" i="1"/>
  <c r="CV120" i="1"/>
  <c r="CU120" i="1"/>
  <c r="DT120" i="1" s="1"/>
  <c r="CT120" i="1"/>
  <c r="BX120" i="1"/>
  <c r="BW120" i="1"/>
  <c r="BV120" i="1"/>
  <c r="BU120" i="1"/>
  <c r="BT120" i="1"/>
  <c r="BS120" i="1"/>
  <c r="BR120" i="1"/>
  <c r="BQ120" i="1"/>
  <c r="BP120" i="1"/>
  <c r="BO120" i="1"/>
  <c r="BN120" i="1"/>
  <c r="BM120" i="1"/>
  <c r="BL120" i="1"/>
  <c r="BK120" i="1"/>
  <c r="BJ120" i="1"/>
  <c r="BI120" i="1"/>
  <c r="BH120" i="1"/>
  <c r="BG120" i="1"/>
  <c r="BF120" i="1"/>
  <c r="BE120" i="1"/>
  <c r="BD120" i="1"/>
  <c r="BC120" i="1"/>
  <c r="BB120" i="1"/>
  <c r="BA120" i="1" s="1"/>
  <c r="DS120" i="1" s="1"/>
  <c r="AD120" i="1"/>
  <c r="AC120" i="1"/>
  <c r="AZ120" i="1" s="1"/>
  <c r="G120" i="1"/>
  <c r="DT119" i="1"/>
  <c r="DP119" i="1"/>
  <c r="DO119" i="1"/>
  <c r="DN119" i="1"/>
  <c r="DM119" i="1"/>
  <c r="DL119" i="1"/>
  <c r="DK119" i="1"/>
  <c r="DJ119" i="1"/>
  <c r="DI119" i="1"/>
  <c r="DH119" i="1"/>
  <c r="DG119" i="1"/>
  <c r="DF119" i="1"/>
  <c r="DE119" i="1"/>
  <c r="DD119" i="1"/>
  <c r="DC119" i="1"/>
  <c r="DB119" i="1"/>
  <c r="DA119" i="1"/>
  <c r="CZ119" i="1"/>
  <c r="CY119" i="1"/>
  <c r="CX119" i="1"/>
  <c r="CW119" i="1"/>
  <c r="CV119" i="1"/>
  <c r="CU119" i="1"/>
  <c r="BX119" i="1"/>
  <c r="BW119" i="1" s="1"/>
  <c r="CT119" i="1" s="1"/>
  <c r="BV119" i="1"/>
  <c r="BU119" i="1"/>
  <c r="BT119" i="1"/>
  <c r="BS119" i="1"/>
  <c r="BR119" i="1"/>
  <c r="BQ119" i="1"/>
  <c r="BP119" i="1"/>
  <c r="BO119" i="1"/>
  <c r="BN119" i="1"/>
  <c r="BM119" i="1"/>
  <c r="BL119" i="1"/>
  <c r="BK119" i="1"/>
  <c r="BJ119" i="1"/>
  <c r="BI119" i="1"/>
  <c r="BH119" i="1"/>
  <c r="BG119" i="1"/>
  <c r="BF119" i="1"/>
  <c r="BE119" i="1"/>
  <c r="BD119" i="1"/>
  <c r="BC119" i="1"/>
  <c r="BB119" i="1"/>
  <c r="AD119" i="1"/>
  <c r="G119" i="1"/>
  <c r="DR119" i="1" s="1"/>
  <c r="DP118" i="1"/>
  <c r="DO118" i="1"/>
  <c r="DN118" i="1"/>
  <c r="DM118" i="1"/>
  <c r="DL118" i="1"/>
  <c r="DK118" i="1"/>
  <c r="DJ118" i="1"/>
  <c r="DI118" i="1"/>
  <c r="DH118" i="1"/>
  <c r="DG118" i="1"/>
  <c r="DF118" i="1"/>
  <c r="DE118" i="1"/>
  <c r="DD118" i="1"/>
  <c r="DC118" i="1"/>
  <c r="DB118" i="1"/>
  <c r="DA118" i="1"/>
  <c r="CZ118" i="1"/>
  <c r="CY118" i="1"/>
  <c r="CX118" i="1"/>
  <c r="CW118" i="1"/>
  <c r="CV118" i="1"/>
  <c r="BX118" i="1"/>
  <c r="BW118" i="1" s="1"/>
  <c r="CT118" i="1" s="1"/>
  <c r="BV118" i="1"/>
  <c r="BU118" i="1"/>
  <c r="BT118" i="1"/>
  <c r="BS118" i="1"/>
  <c r="BR118" i="1"/>
  <c r="BQ118" i="1"/>
  <c r="BP118" i="1"/>
  <c r="BO118" i="1"/>
  <c r="BN118" i="1"/>
  <c r="BM118" i="1"/>
  <c r="BL118" i="1"/>
  <c r="BK118" i="1"/>
  <c r="BJ118" i="1"/>
  <c r="BI118" i="1"/>
  <c r="BH118" i="1"/>
  <c r="BG118" i="1"/>
  <c r="BF118" i="1"/>
  <c r="BE118" i="1"/>
  <c r="BD118" i="1"/>
  <c r="BC118" i="1"/>
  <c r="BB118" i="1"/>
  <c r="AZ118" i="1"/>
  <c r="AD118" i="1"/>
  <c r="AC118" i="1"/>
  <c r="G118" i="1"/>
  <c r="DR118" i="1" s="1"/>
  <c r="DR117" i="1"/>
  <c r="DP117" i="1"/>
  <c r="DO117" i="1"/>
  <c r="DN117" i="1"/>
  <c r="DM117" i="1"/>
  <c r="DL117" i="1"/>
  <c r="DK117" i="1"/>
  <c r="DJ117" i="1"/>
  <c r="DI117" i="1"/>
  <c r="DH117" i="1"/>
  <c r="DG117" i="1"/>
  <c r="DF117" i="1"/>
  <c r="DE117" i="1"/>
  <c r="DD117" i="1"/>
  <c r="DC117" i="1"/>
  <c r="DB117" i="1"/>
  <c r="DA117" i="1"/>
  <c r="CZ117" i="1"/>
  <c r="CY117" i="1"/>
  <c r="CX117" i="1"/>
  <c r="CV117" i="1"/>
  <c r="BZ117" i="1"/>
  <c r="BX117" i="1" s="1"/>
  <c r="BW117" i="1" s="1"/>
  <c r="CT117" i="1" s="1"/>
  <c r="BV117" i="1"/>
  <c r="BU117" i="1"/>
  <c r="BT117" i="1"/>
  <c r="BS117" i="1"/>
  <c r="BR117" i="1"/>
  <c r="BQ117" i="1"/>
  <c r="BP117" i="1"/>
  <c r="BO117" i="1"/>
  <c r="BN117" i="1"/>
  <c r="BM117" i="1"/>
  <c r="BL117" i="1"/>
  <c r="BK117" i="1"/>
  <c r="BJ117" i="1"/>
  <c r="BI117" i="1"/>
  <c r="BH117" i="1"/>
  <c r="BG117" i="1"/>
  <c r="BF117" i="1"/>
  <c r="BE117" i="1"/>
  <c r="BD117" i="1"/>
  <c r="BB117" i="1"/>
  <c r="AF117" i="1"/>
  <c r="G117" i="1"/>
  <c r="DP116" i="1"/>
  <c r="DO116" i="1"/>
  <c r="DN116" i="1"/>
  <c r="DM116" i="1"/>
  <c r="DL116" i="1"/>
  <c r="DK116" i="1"/>
  <c r="DJ116" i="1"/>
  <c r="DI116" i="1"/>
  <c r="DH116" i="1"/>
  <c r="DG116" i="1"/>
  <c r="DF116" i="1"/>
  <c r="DE116" i="1"/>
  <c r="DD116" i="1"/>
  <c r="DC116" i="1"/>
  <c r="DB116" i="1"/>
  <c r="DA116" i="1"/>
  <c r="CZ116" i="1"/>
  <c r="CY116" i="1"/>
  <c r="CX116" i="1"/>
  <c r="CV116" i="1"/>
  <c r="BZ116" i="1"/>
  <c r="BX116" i="1" s="1"/>
  <c r="BV116" i="1"/>
  <c r="BU116" i="1"/>
  <c r="BT116" i="1"/>
  <c r="BS116" i="1"/>
  <c r="BR116" i="1"/>
  <c r="BQ116" i="1"/>
  <c r="BP116" i="1"/>
  <c r="BO116" i="1"/>
  <c r="BN116" i="1"/>
  <c r="BM116" i="1"/>
  <c r="BL116" i="1"/>
  <c r="BK116" i="1"/>
  <c r="BJ116" i="1"/>
  <c r="BI116" i="1"/>
  <c r="BH116" i="1"/>
  <c r="BG116" i="1"/>
  <c r="BF116" i="1"/>
  <c r="BE116" i="1"/>
  <c r="BD116" i="1"/>
  <c r="BB116" i="1"/>
  <c r="AF116" i="1"/>
  <c r="AD116" i="1" s="1"/>
  <c r="G116" i="1"/>
  <c r="DR116" i="1" s="1"/>
  <c r="DP115" i="1"/>
  <c r="DO115" i="1"/>
  <c r="DN115" i="1"/>
  <c r="DM115" i="1"/>
  <c r="DL115" i="1"/>
  <c r="DK115" i="1"/>
  <c r="DJ115" i="1"/>
  <c r="DI115" i="1"/>
  <c r="DH115" i="1"/>
  <c r="DG115" i="1"/>
  <c r="DF115" i="1"/>
  <c r="DE115" i="1"/>
  <c r="DD115" i="1"/>
  <c r="DC115" i="1"/>
  <c r="DB115" i="1"/>
  <c r="DA115" i="1"/>
  <c r="CZ115" i="1"/>
  <c r="CY115" i="1"/>
  <c r="CX115" i="1"/>
  <c r="CV115" i="1"/>
  <c r="BZ115" i="1"/>
  <c r="BV115" i="1"/>
  <c r="BU115" i="1"/>
  <c r="BT115" i="1"/>
  <c r="BS115" i="1"/>
  <c r="BR115" i="1"/>
  <c r="BQ115" i="1"/>
  <c r="BP115" i="1"/>
  <c r="BO115" i="1"/>
  <c r="BN115" i="1"/>
  <c r="BM115" i="1"/>
  <c r="BL115" i="1"/>
  <c r="BK115" i="1"/>
  <c r="BJ115" i="1"/>
  <c r="BI115" i="1"/>
  <c r="BH115" i="1"/>
  <c r="BG115" i="1"/>
  <c r="BF115" i="1"/>
  <c r="BE115" i="1"/>
  <c r="BD115" i="1"/>
  <c r="BB115" i="1"/>
  <c r="AF115" i="1"/>
  <c r="G115" i="1"/>
  <c r="DR115" i="1" s="1"/>
  <c r="DP114" i="1"/>
  <c r="DO114" i="1"/>
  <c r="DN114" i="1"/>
  <c r="DL114" i="1"/>
  <c r="DK114" i="1"/>
  <c r="DJ114" i="1"/>
  <c r="DI114" i="1"/>
  <c r="DH114" i="1"/>
  <c r="DG114" i="1"/>
  <c r="DF114" i="1"/>
  <c r="DE114" i="1"/>
  <c r="DD114" i="1"/>
  <c r="DC114" i="1"/>
  <c r="DB114" i="1"/>
  <c r="DA114" i="1"/>
  <c r="CZ114" i="1"/>
  <c r="CY114" i="1"/>
  <c r="CX114" i="1"/>
  <c r="CW114" i="1"/>
  <c r="CV114" i="1"/>
  <c r="CP114" i="1"/>
  <c r="DM114" i="1" s="1"/>
  <c r="BV114" i="1"/>
  <c r="BU114" i="1"/>
  <c r="BT114" i="1"/>
  <c r="BR114" i="1"/>
  <c r="BQ114" i="1"/>
  <c r="BP114" i="1"/>
  <c r="BO114" i="1"/>
  <c r="BN114" i="1"/>
  <c r="BM114" i="1"/>
  <c r="BL114" i="1"/>
  <c r="BK114" i="1"/>
  <c r="BJ114" i="1"/>
  <c r="BI114" i="1"/>
  <c r="BH114" i="1"/>
  <c r="BG114" i="1"/>
  <c r="BF114" i="1"/>
  <c r="BE114" i="1"/>
  <c r="BD114" i="1"/>
  <c r="BC114" i="1"/>
  <c r="BB114" i="1"/>
  <c r="AV114" i="1"/>
  <c r="G114" i="1"/>
  <c r="DR114" i="1" s="1"/>
  <c r="DO113" i="1"/>
  <c r="DN113" i="1"/>
  <c r="DM113" i="1"/>
  <c r="DL113" i="1"/>
  <c r="DK113" i="1"/>
  <c r="DJ113" i="1"/>
  <c r="DI113" i="1"/>
  <c r="DH113" i="1"/>
  <c r="DG113" i="1"/>
  <c r="DF113" i="1"/>
  <c r="DE113" i="1"/>
  <c r="DD113" i="1"/>
  <c r="DC113" i="1"/>
  <c r="DB113" i="1"/>
  <c r="DA113" i="1"/>
  <c r="CZ113" i="1"/>
  <c r="CY113" i="1"/>
  <c r="CX113" i="1"/>
  <c r="CW113" i="1"/>
  <c r="CV113" i="1"/>
  <c r="CS113" i="1"/>
  <c r="DP113" i="1" s="1"/>
  <c r="BX113" i="1"/>
  <c r="BU113" i="1"/>
  <c r="BT113" i="1"/>
  <c r="BS113" i="1"/>
  <c r="BR113" i="1"/>
  <c r="BQ113" i="1"/>
  <c r="BP113" i="1"/>
  <c r="BO113" i="1"/>
  <c r="BN113" i="1"/>
  <c r="BM113" i="1"/>
  <c r="BL113" i="1"/>
  <c r="BK113" i="1"/>
  <c r="BJ113" i="1"/>
  <c r="BI113" i="1"/>
  <c r="BH113" i="1"/>
  <c r="BG113" i="1"/>
  <c r="BF113" i="1"/>
  <c r="BE113" i="1"/>
  <c r="BD113" i="1"/>
  <c r="BC113" i="1"/>
  <c r="BB113" i="1"/>
  <c r="AY113" i="1"/>
  <c r="G113" i="1"/>
  <c r="DR112" i="1"/>
  <c r="DO112" i="1"/>
  <c r="DN112" i="1"/>
  <c r="DM112" i="1"/>
  <c r="DL112" i="1"/>
  <c r="DL128" i="1" s="1"/>
  <c r="DK112" i="1"/>
  <c r="DJ112" i="1"/>
  <c r="DI112" i="1"/>
  <c r="DH112" i="1"/>
  <c r="DG112" i="1"/>
  <c r="DF112" i="1"/>
  <c r="DE112" i="1"/>
  <c r="DD112" i="1"/>
  <c r="DC112" i="1"/>
  <c r="DB112" i="1"/>
  <c r="DA112" i="1"/>
  <c r="CZ112" i="1"/>
  <c r="CY112" i="1"/>
  <c r="CX112" i="1"/>
  <c r="CW112" i="1"/>
  <c r="CV112" i="1"/>
  <c r="CS112" i="1"/>
  <c r="DP112" i="1" s="1"/>
  <c r="BU112" i="1"/>
  <c r="BT112" i="1"/>
  <c r="BS112" i="1"/>
  <c r="BR112" i="1"/>
  <c r="BQ112" i="1"/>
  <c r="BP112" i="1"/>
  <c r="BO112" i="1"/>
  <c r="BN112" i="1"/>
  <c r="BM112" i="1"/>
  <c r="BL112" i="1"/>
  <c r="BK112" i="1"/>
  <c r="BJ112" i="1"/>
  <c r="BI112" i="1"/>
  <c r="BH112" i="1"/>
  <c r="BG112" i="1"/>
  <c r="BF112" i="1"/>
  <c r="BE112" i="1"/>
  <c r="BD112" i="1"/>
  <c r="BC112" i="1"/>
  <c r="BB112" i="1"/>
  <c r="AY112" i="1"/>
  <c r="G112" i="1"/>
  <c r="DO111" i="1"/>
  <c r="DN111" i="1"/>
  <c r="DM111" i="1"/>
  <c r="DL111" i="1"/>
  <c r="DK111" i="1"/>
  <c r="DJ111" i="1"/>
  <c r="DI111" i="1"/>
  <c r="DH111" i="1"/>
  <c r="DG111" i="1"/>
  <c r="DF111" i="1"/>
  <c r="DE111" i="1"/>
  <c r="DD111" i="1"/>
  <c r="DC111" i="1"/>
  <c r="DB111" i="1"/>
  <c r="DA111" i="1"/>
  <c r="CZ111" i="1"/>
  <c r="CY111" i="1"/>
  <c r="CX111" i="1"/>
  <c r="CW111" i="1"/>
  <c r="CV111" i="1"/>
  <c r="CS111" i="1"/>
  <c r="DP111" i="1" s="1"/>
  <c r="BX111" i="1"/>
  <c r="BU111" i="1"/>
  <c r="BT111" i="1"/>
  <c r="BS111" i="1"/>
  <c r="BR111" i="1"/>
  <c r="BQ111" i="1"/>
  <c r="BP111" i="1"/>
  <c r="BO111" i="1"/>
  <c r="BN111" i="1"/>
  <c r="BM111" i="1"/>
  <c r="BL111" i="1"/>
  <c r="BK111" i="1"/>
  <c r="BJ111" i="1"/>
  <c r="BI111" i="1"/>
  <c r="BH111" i="1"/>
  <c r="BG111" i="1"/>
  <c r="BF111" i="1"/>
  <c r="BE111" i="1"/>
  <c r="BD111" i="1"/>
  <c r="BC111" i="1"/>
  <c r="BB111" i="1"/>
  <c r="AY111" i="1"/>
  <c r="AD111" i="1" s="1"/>
  <c r="AB111" i="1"/>
  <c r="DO110" i="1"/>
  <c r="DN110" i="1"/>
  <c r="DM110" i="1"/>
  <c r="DL110" i="1"/>
  <c r="DK110" i="1"/>
  <c r="DJ110" i="1"/>
  <c r="DI110" i="1"/>
  <c r="DH110" i="1"/>
  <c r="DG110" i="1"/>
  <c r="DF110" i="1"/>
  <c r="DC110" i="1"/>
  <c r="DB110" i="1"/>
  <c r="DA110" i="1"/>
  <c r="CZ110" i="1"/>
  <c r="CY110" i="1"/>
  <c r="CX110" i="1"/>
  <c r="CW110" i="1"/>
  <c r="CV110" i="1"/>
  <c r="CS110" i="1"/>
  <c r="DP110" i="1" s="1"/>
  <c r="BU110" i="1"/>
  <c r="BT110" i="1"/>
  <c r="BS110" i="1"/>
  <c r="BR110" i="1"/>
  <c r="BQ110" i="1"/>
  <c r="BP110" i="1"/>
  <c r="BO110" i="1"/>
  <c r="BN110" i="1"/>
  <c r="BM110" i="1"/>
  <c r="BL110" i="1"/>
  <c r="BJ110" i="1"/>
  <c r="BI110" i="1"/>
  <c r="BH110" i="1"/>
  <c r="BG110" i="1"/>
  <c r="BF110" i="1"/>
  <c r="BE110" i="1"/>
  <c r="BD110" i="1"/>
  <c r="BC110" i="1"/>
  <c r="BB110" i="1"/>
  <c r="AY110" i="1"/>
  <c r="BV110" i="1" s="1"/>
  <c r="Q110" i="1"/>
  <c r="P110" i="1"/>
  <c r="DD110" i="1" s="1"/>
  <c r="DO109" i="1"/>
  <c r="DN109" i="1"/>
  <c r="DM109" i="1"/>
  <c r="DL109" i="1"/>
  <c r="DK109" i="1"/>
  <c r="DJ109" i="1"/>
  <c r="DI109" i="1"/>
  <c r="DH109" i="1"/>
  <c r="DG109" i="1"/>
  <c r="DF109" i="1"/>
  <c r="DE109" i="1"/>
  <c r="DC109" i="1"/>
  <c r="DB109" i="1"/>
  <c r="DA109" i="1"/>
  <c r="CZ109" i="1"/>
  <c r="CY109" i="1"/>
  <c r="CX109" i="1"/>
  <c r="CX128" i="1" s="1"/>
  <c r="CW109" i="1"/>
  <c r="CV109" i="1"/>
  <c r="CS109" i="1"/>
  <c r="BU109" i="1"/>
  <c r="BT109" i="1"/>
  <c r="BS109" i="1"/>
  <c r="BR109" i="1"/>
  <c r="BR128" i="1" s="1"/>
  <c r="BQ109" i="1"/>
  <c r="BQ128" i="1" s="1"/>
  <c r="BP109" i="1"/>
  <c r="BP128" i="1" s="1"/>
  <c r="BO109" i="1"/>
  <c r="BN109" i="1"/>
  <c r="BM109" i="1"/>
  <c r="BL109" i="1"/>
  <c r="BI109" i="1"/>
  <c r="BH109" i="1"/>
  <c r="BH128" i="1" s="1"/>
  <c r="BG109" i="1"/>
  <c r="BG128" i="1" s="1"/>
  <c r="BF109" i="1"/>
  <c r="BE109" i="1"/>
  <c r="BD109" i="1"/>
  <c r="BC109" i="1"/>
  <c r="BB109" i="1"/>
  <c r="AY109" i="1"/>
  <c r="AD109" i="1" s="1"/>
  <c r="T109" i="1"/>
  <c r="T123" i="1" s="1"/>
  <c r="S109" i="1"/>
  <c r="S123" i="1" s="1"/>
  <c r="Q109" i="1"/>
  <c r="P109" i="1"/>
  <c r="G109" i="1"/>
  <c r="DO108" i="1"/>
  <c r="DN108" i="1"/>
  <c r="DM108" i="1"/>
  <c r="DL108" i="1"/>
  <c r="DK108" i="1"/>
  <c r="DJ108" i="1"/>
  <c r="DI108" i="1"/>
  <c r="DH108" i="1"/>
  <c r="DG108" i="1"/>
  <c r="DF108" i="1"/>
  <c r="DA108" i="1"/>
  <c r="DA127" i="1" s="1"/>
  <c r="CZ108" i="1"/>
  <c r="CX108" i="1"/>
  <c r="CX127" i="1" s="1"/>
  <c r="CV108" i="1"/>
  <c r="CS108" i="1"/>
  <c r="CS127" i="1" s="1"/>
  <c r="CH108" i="1"/>
  <c r="CH127" i="1" s="1"/>
  <c r="CG108" i="1"/>
  <c r="CG127" i="1" s="1"/>
  <c r="CF108" i="1"/>
  <c r="CF127" i="1" s="1"/>
  <c r="CE108" i="1"/>
  <c r="DB108" i="1" s="1"/>
  <c r="BZ108" i="1"/>
  <c r="BZ127" i="1" s="1"/>
  <c r="BU108" i="1"/>
  <c r="BT108" i="1"/>
  <c r="BT127" i="1" s="1"/>
  <c r="BS108" i="1"/>
  <c r="BR108" i="1"/>
  <c r="BQ108" i="1"/>
  <c r="BP108" i="1"/>
  <c r="BO108" i="1"/>
  <c r="BN108" i="1"/>
  <c r="BM108" i="1"/>
  <c r="BL108" i="1"/>
  <c r="BG108" i="1"/>
  <c r="BF108" i="1"/>
  <c r="BF123" i="1" s="1"/>
  <c r="BD108" i="1"/>
  <c r="BD127" i="1" s="1"/>
  <c r="BB108" i="1"/>
  <c r="AY108" i="1"/>
  <c r="BV108" i="1" s="1"/>
  <c r="AN108" i="1"/>
  <c r="AM108" i="1"/>
  <c r="BJ108" i="1" s="1"/>
  <c r="AL108" i="1"/>
  <c r="AL127" i="1" s="1"/>
  <c r="AK108" i="1"/>
  <c r="AF108" i="1"/>
  <c r="BC108" i="1" s="1"/>
  <c r="Q108" i="1"/>
  <c r="O108" i="1"/>
  <c r="N108" i="1"/>
  <c r="K108" i="1"/>
  <c r="BE108" i="1" s="1"/>
  <c r="G108" i="1"/>
  <c r="DR108" i="1" s="1"/>
  <c r="DP107" i="1"/>
  <c r="DO107" i="1"/>
  <c r="DN107" i="1"/>
  <c r="DN127" i="1" s="1"/>
  <c r="DM107" i="1"/>
  <c r="DM127" i="1" s="1"/>
  <c r="DL107" i="1"/>
  <c r="DK107" i="1"/>
  <c r="DJ107" i="1"/>
  <c r="DI107" i="1"/>
  <c r="DH107" i="1"/>
  <c r="DH127" i="1" s="1"/>
  <c r="DG107" i="1"/>
  <c r="DG127" i="1" s="1"/>
  <c r="DF107" i="1"/>
  <c r="DF127" i="1" s="1"/>
  <c r="DE107" i="1"/>
  <c r="DD107" i="1"/>
  <c r="DC107" i="1"/>
  <c r="DA107" i="1"/>
  <c r="CZ107" i="1"/>
  <c r="CZ127" i="1" s="1"/>
  <c r="CY107" i="1"/>
  <c r="CW107" i="1"/>
  <c r="CV107" i="1"/>
  <c r="BX107" i="1"/>
  <c r="BV107" i="1"/>
  <c r="BU107" i="1"/>
  <c r="BU127" i="1" s="1"/>
  <c r="BT107" i="1"/>
  <c r="BS107" i="1"/>
  <c r="BS127" i="1" s="1"/>
  <c r="BR107" i="1"/>
  <c r="BR127" i="1" s="1"/>
  <c r="BQ107" i="1"/>
  <c r="BP107" i="1"/>
  <c r="BO107" i="1"/>
  <c r="BN107" i="1"/>
  <c r="BM107" i="1"/>
  <c r="BM127" i="1" s="1"/>
  <c r="BL107" i="1"/>
  <c r="BK107" i="1"/>
  <c r="BJ107" i="1"/>
  <c r="BI107" i="1"/>
  <c r="BG107" i="1"/>
  <c r="BF107" i="1"/>
  <c r="BC107" i="1"/>
  <c r="BB107" i="1"/>
  <c r="BB127" i="1" s="1"/>
  <c r="AD107" i="1"/>
  <c r="N107" i="1"/>
  <c r="N127" i="1" s="1"/>
  <c r="N135" i="1" s="1"/>
  <c r="K107" i="1"/>
  <c r="BE107" i="1" s="1"/>
  <c r="DR106" i="1"/>
  <c r="DP106" i="1"/>
  <c r="DO106" i="1"/>
  <c r="DN106" i="1"/>
  <c r="DM106" i="1"/>
  <c r="DL106" i="1"/>
  <c r="DK106" i="1"/>
  <c r="DJ106" i="1"/>
  <c r="DI106" i="1"/>
  <c r="DH106" i="1"/>
  <c r="DH123" i="1" s="1"/>
  <c r="DG106" i="1"/>
  <c r="DF106" i="1"/>
  <c r="DE106" i="1"/>
  <c r="DD106" i="1"/>
  <c r="DC106" i="1"/>
  <c r="DB106" i="1"/>
  <c r="DA106" i="1"/>
  <c r="CZ106" i="1"/>
  <c r="CZ123" i="1" s="1"/>
  <c r="CY106" i="1"/>
  <c r="CW106" i="1"/>
  <c r="CV106" i="1"/>
  <c r="BX106" i="1"/>
  <c r="BW106" i="1"/>
  <c r="CT106" i="1" s="1"/>
  <c r="BV106" i="1"/>
  <c r="BU106" i="1"/>
  <c r="BT106" i="1"/>
  <c r="BT123" i="1" s="1"/>
  <c r="BS106" i="1"/>
  <c r="BR106" i="1"/>
  <c r="BQ106" i="1"/>
  <c r="BP106" i="1"/>
  <c r="BO106" i="1"/>
  <c r="BN106" i="1"/>
  <c r="BM106" i="1"/>
  <c r="BL106" i="1"/>
  <c r="BL123" i="1" s="1"/>
  <c r="BK106" i="1"/>
  <c r="BJ106" i="1"/>
  <c r="BI106" i="1"/>
  <c r="BH106" i="1"/>
  <c r="BG106" i="1"/>
  <c r="BF106" i="1"/>
  <c r="BE106" i="1"/>
  <c r="BC106" i="1"/>
  <c r="BB106" i="1"/>
  <c r="AD106" i="1"/>
  <c r="AC106" i="1"/>
  <c r="AZ106" i="1" s="1"/>
  <c r="G106" i="1"/>
  <c r="DK105" i="1"/>
  <c r="CR105" i="1"/>
  <c r="CO105" i="1"/>
  <c r="CN105" i="1"/>
  <c r="CM105" i="1"/>
  <c r="CL105" i="1"/>
  <c r="CK105" i="1"/>
  <c r="CJ105" i="1"/>
  <c r="CI105" i="1"/>
  <c r="CH105" i="1"/>
  <c r="CG105" i="1"/>
  <c r="CF105" i="1"/>
  <c r="CE105" i="1"/>
  <c r="CD105" i="1"/>
  <c r="CC105" i="1"/>
  <c r="CB105" i="1"/>
  <c r="BZ105" i="1"/>
  <c r="AX105" i="1"/>
  <c r="AU105" i="1"/>
  <c r="AT105" i="1"/>
  <c r="AS105" i="1"/>
  <c r="AR105" i="1"/>
  <c r="AQ105" i="1"/>
  <c r="AP105" i="1"/>
  <c r="AO105" i="1"/>
  <c r="AN105" i="1"/>
  <c r="AM105" i="1"/>
  <c r="AL105" i="1"/>
  <c r="AK105" i="1"/>
  <c r="AJ105" i="1"/>
  <c r="AI105" i="1"/>
  <c r="AH105" i="1"/>
  <c r="AF105" i="1"/>
  <c r="AB105" i="1"/>
  <c r="AA105" i="1"/>
  <c r="Z105" i="1"/>
  <c r="Y105" i="1"/>
  <c r="X105" i="1"/>
  <c r="W105" i="1"/>
  <c r="V105" i="1"/>
  <c r="U105" i="1"/>
  <c r="T105" i="1"/>
  <c r="S105" i="1"/>
  <c r="R105" i="1"/>
  <c r="Q105" i="1"/>
  <c r="P105" i="1"/>
  <c r="O105" i="1"/>
  <c r="N105" i="1"/>
  <c r="M105" i="1"/>
  <c r="L105" i="1"/>
  <c r="K105" i="1"/>
  <c r="J105" i="1"/>
  <c r="I105" i="1"/>
  <c r="H105" i="1"/>
  <c r="DP104" i="1"/>
  <c r="DO104" i="1"/>
  <c r="DM104" i="1"/>
  <c r="DL104" i="1"/>
  <c r="DK104" i="1"/>
  <c r="DJ104" i="1"/>
  <c r="DI104" i="1"/>
  <c r="DH104" i="1"/>
  <c r="DG104" i="1"/>
  <c r="DF104" i="1"/>
  <c r="DE104" i="1"/>
  <c r="DD104" i="1"/>
  <c r="DC104" i="1"/>
  <c r="DB104" i="1"/>
  <c r="DA104" i="1"/>
  <c r="CZ104" i="1"/>
  <c r="CY104" i="1"/>
  <c r="CW104" i="1"/>
  <c r="CV104" i="1"/>
  <c r="CQ104" i="1"/>
  <c r="DN104" i="1" s="1"/>
  <c r="BV104" i="1"/>
  <c r="BU104" i="1"/>
  <c r="BS104" i="1"/>
  <c r="BR104" i="1"/>
  <c r="BQ104" i="1"/>
  <c r="BP104" i="1"/>
  <c r="BO104" i="1"/>
  <c r="BN104" i="1"/>
  <c r="BM104" i="1"/>
  <c r="BL104" i="1"/>
  <c r="BK104" i="1"/>
  <c r="BJ104" i="1"/>
  <c r="BI104" i="1"/>
  <c r="BH104" i="1"/>
  <c r="BG104" i="1"/>
  <c r="BF104" i="1"/>
  <c r="BE104" i="1"/>
  <c r="BD104" i="1"/>
  <c r="BC104" i="1"/>
  <c r="BB104" i="1"/>
  <c r="AW104" i="1"/>
  <c r="AD104" i="1" s="1"/>
  <c r="AC104" i="1" s="1"/>
  <c r="AZ104" i="1" s="1"/>
  <c r="G104" i="1"/>
  <c r="DR104" i="1" s="1"/>
  <c r="DR103" i="1"/>
  <c r="DP103" i="1"/>
  <c r="DO103" i="1"/>
  <c r="DM103" i="1"/>
  <c r="DL103" i="1"/>
  <c r="DK103" i="1"/>
  <c r="DJ103" i="1"/>
  <c r="DI103" i="1"/>
  <c r="DH103" i="1"/>
  <c r="DG103" i="1"/>
  <c r="DF103" i="1"/>
  <c r="DE103" i="1"/>
  <c r="DD103" i="1"/>
  <c r="DC103" i="1"/>
  <c r="DB103" i="1"/>
  <c r="DA103" i="1"/>
  <c r="CZ103" i="1"/>
  <c r="CY103" i="1"/>
  <c r="CW103" i="1"/>
  <c r="CV103" i="1"/>
  <c r="CQ103" i="1"/>
  <c r="DN103" i="1" s="1"/>
  <c r="BV103" i="1"/>
  <c r="BU103" i="1"/>
  <c r="BS103" i="1"/>
  <c r="BR103" i="1"/>
  <c r="BQ103" i="1"/>
  <c r="BP103" i="1"/>
  <c r="BO103" i="1"/>
  <c r="BN103" i="1"/>
  <c r="BM103" i="1"/>
  <c r="BL103" i="1"/>
  <c r="BK103" i="1"/>
  <c r="BJ103" i="1"/>
  <c r="BI103" i="1"/>
  <c r="BH103" i="1"/>
  <c r="BG103" i="1"/>
  <c r="BF103" i="1"/>
  <c r="BE103" i="1"/>
  <c r="BD103" i="1"/>
  <c r="BC103" i="1"/>
  <c r="BB103" i="1"/>
  <c r="AW103" i="1"/>
  <c r="BT103" i="1" s="1"/>
  <c r="G103" i="1"/>
  <c r="DP102" i="1"/>
  <c r="DO102" i="1"/>
  <c r="DM102" i="1"/>
  <c r="DL102" i="1"/>
  <c r="DK102" i="1"/>
  <c r="DJ102" i="1"/>
  <c r="DI102" i="1"/>
  <c r="DH102" i="1"/>
  <c r="DG102" i="1"/>
  <c r="DF102" i="1"/>
  <c r="DE102" i="1"/>
  <c r="DD102" i="1"/>
  <c r="DC102" i="1"/>
  <c r="DB102" i="1"/>
  <c r="DA102" i="1"/>
  <c r="CZ102" i="1"/>
  <c r="CY102" i="1"/>
  <c r="CW102" i="1"/>
  <c r="CV102" i="1"/>
  <c r="CQ102" i="1"/>
  <c r="BX102" i="1" s="1"/>
  <c r="BW102" i="1" s="1"/>
  <c r="CT102" i="1" s="1"/>
  <c r="BV102" i="1"/>
  <c r="BU102" i="1"/>
  <c r="BT102" i="1"/>
  <c r="BS102" i="1"/>
  <c r="BR102" i="1"/>
  <c r="BQ102" i="1"/>
  <c r="BP102" i="1"/>
  <c r="BO102" i="1"/>
  <c r="BN102" i="1"/>
  <c r="BM102" i="1"/>
  <c r="BL102" i="1"/>
  <c r="BK102" i="1"/>
  <c r="BJ102" i="1"/>
  <c r="BI102" i="1"/>
  <c r="BH102" i="1"/>
  <c r="BG102" i="1"/>
  <c r="BF102" i="1"/>
  <c r="BE102" i="1"/>
  <c r="BD102" i="1"/>
  <c r="BC102" i="1"/>
  <c r="BB102" i="1"/>
  <c r="AW102" i="1"/>
  <c r="AD102" i="1"/>
  <c r="AC102" i="1" s="1"/>
  <c r="AZ102" i="1" s="1"/>
  <c r="G102" i="1"/>
  <c r="DR102" i="1" s="1"/>
  <c r="DR101" i="1"/>
  <c r="DP101" i="1"/>
  <c r="DO101" i="1"/>
  <c r="DN101" i="1"/>
  <c r="DM101" i="1"/>
  <c r="DL101" i="1"/>
  <c r="DK101" i="1"/>
  <c r="DJ101" i="1"/>
  <c r="DI101" i="1"/>
  <c r="DH101" i="1"/>
  <c r="DG101" i="1"/>
  <c r="DF101" i="1"/>
  <c r="DE101" i="1"/>
  <c r="DD101" i="1"/>
  <c r="DC101" i="1"/>
  <c r="DB101" i="1"/>
  <c r="DA101" i="1"/>
  <c r="CZ101" i="1"/>
  <c r="CY101" i="1"/>
  <c r="CW101" i="1"/>
  <c r="CV101" i="1"/>
  <c r="CU101" i="1" s="1"/>
  <c r="BX101" i="1"/>
  <c r="DT101" i="1" s="1"/>
  <c r="BV101" i="1"/>
  <c r="BU101" i="1"/>
  <c r="BT101" i="1"/>
  <c r="BS101" i="1"/>
  <c r="BR101" i="1"/>
  <c r="BQ101" i="1"/>
  <c r="BP101" i="1"/>
  <c r="BO101" i="1"/>
  <c r="BN101" i="1"/>
  <c r="BM101" i="1"/>
  <c r="BL101" i="1"/>
  <c r="BK101" i="1"/>
  <c r="BJ101" i="1"/>
  <c r="BI101" i="1"/>
  <c r="BH101" i="1"/>
  <c r="BG101" i="1"/>
  <c r="BF101" i="1"/>
  <c r="BE101" i="1"/>
  <c r="BD101" i="1"/>
  <c r="BC101" i="1"/>
  <c r="BB101" i="1"/>
  <c r="AZ101" i="1"/>
  <c r="AD101" i="1"/>
  <c r="AC101" i="1" s="1"/>
  <c r="G101" i="1"/>
  <c r="DR100" i="1"/>
  <c r="DP100" i="1"/>
  <c r="DO100" i="1"/>
  <c r="DM100" i="1"/>
  <c r="DL100" i="1"/>
  <c r="DK100" i="1"/>
  <c r="DJ100" i="1"/>
  <c r="DI100" i="1"/>
  <c r="DI105" i="1" s="1"/>
  <c r="DH100" i="1"/>
  <c r="DG100" i="1"/>
  <c r="DF100" i="1"/>
  <c r="DE100" i="1"/>
  <c r="DD100" i="1"/>
  <c r="DC100" i="1"/>
  <c r="DB100" i="1"/>
  <c r="DA100" i="1"/>
  <c r="CZ100" i="1"/>
  <c r="CY100" i="1"/>
  <c r="CW100" i="1"/>
  <c r="CV100" i="1"/>
  <c r="CQ100" i="1"/>
  <c r="DN100" i="1" s="1"/>
  <c r="BV100" i="1"/>
  <c r="BU100" i="1"/>
  <c r="BS100" i="1"/>
  <c r="BR100" i="1"/>
  <c r="BQ100" i="1"/>
  <c r="BP100" i="1"/>
  <c r="BO100" i="1"/>
  <c r="BN100" i="1"/>
  <c r="BM100" i="1"/>
  <c r="BL100" i="1"/>
  <c r="BK100" i="1"/>
  <c r="BJ100" i="1"/>
  <c r="BI100" i="1"/>
  <c r="BH100" i="1"/>
  <c r="BG100" i="1"/>
  <c r="BF100" i="1"/>
  <c r="BE100" i="1"/>
  <c r="BD100" i="1"/>
  <c r="BC100" i="1"/>
  <c r="BB100" i="1"/>
  <c r="AW100" i="1"/>
  <c r="BT100" i="1" s="1"/>
  <c r="AD100" i="1"/>
  <c r="AC100" i="1"/>
  <c r="AZ100" i="1" s="1"/>
  <c r="G100" i="1"/>
  <c r="DP99" i="1"/>
  <c r="DO99" i="1"/>
  <c r="DM99" i="1"/>
  <c r="DL99" i="1"/>
  <c r="DK99" i="1"/>
  <c r="DJ99" i="1"/>
  <c r="DI99" i="1"/>
  <c r="DH99" i="1"/>
  <c r="DG99" i="1"/>
  <c r="DF99" i="1"/>
  <c r="DE99" i="1"/>
  <c r="DD99" i="1"/>
  <c r="DC99" i="1"/>
  <c r="DB99" i="1"/>
  <c r="DA99" i="1"/>
  <c r="CZ99" i="1"/>
  <c r="CY99" i="1"/>
  <c r="CX99" i="1"/>
  <c r="CW99" i="1"/>
  <c r="CQ99" i="1"/>
  <c r="DN99" i="1" s="1"/>
  <c r="BY99" i="1"/>
  <c r="BY105" i="1" s="1"/>
  <c r="BV99" i="1"/>
  <c r="BU99" i="1"/>
  <c r="BS99" i="1"/>
  <c r="BR99" i="1"/>
  <c r="BQ99" i="1"/>
  <c r="BP99" i="1"/>
  <c r="BO99" i="1"/>
  <c r="BN99" i="1"/>
  <c r="BM99" i="1"/>
  <c r="BL99" i="1"/>
  <c r="BK99" i="1"/>
  <c r="BJ99" i="1"/>
  <c r="BI99" i="1"/>
  <c r="BH99" i="1"/>
  <c r="BG99" i="1"/>
  <c r="BF99" i="1"/>
  <c r="BE99" i="1"/>
  <c r="BD99" i="1"/>
  <c r="BC99" i="1"/>
  <c r="AW99" i="1"/>
  <c r="BT99" i="1" s="1"/>
  <c r="AE99" i="1"/>
  <c r="G99" i="1"/>
  <c r="DR99" i="1" s="1"/>
  <c r="DP98" i="1"/>
  <c r="DO98" i="1"/>
  <c r="DN98" i="1"/>
  <c r="DM98" i="1"/>
  <c r="DL98" i="1"/>
  <c r="DK98" i="1"/>
  <c r="DJ98" i="1"/>
  <c r="DI98" i="1"/>
  <c r="DH98" i="1"/>
  <c r="DG98" i="1"/>
  <c r="DF98" i="1"/>
  <c r="DE98" i="1"/>
  <c r="DD98" i="1"/>
  <c r="DC98" i="1"/>
  <c r="DB98" i="1"/>
  <c r="DA98" i="1"/>
  <c r="CZ98" i="1"/>
  <c r="CY98" i="1"/>
  <c r="CW98" i="1"/>
  <c r="CV98" i="1"/>
  <c r="BX98" i="1"/>
  <c r="BV98" i="1"/>
  <c r="BU98" i="1"/>
  <c r="BT98" i="1"/>
  <c r="BS98" i="1"/>
  <c r="BR98" i="1"/>
  <c r="BQ98" i="1"/>
  <c r="BP98" i="1"/>
  <c r="BO98" i="1"/>
  <c r="BN98" i="1"/>
  <c r="BM98" i="1"/>
  <c r="BL98" i="1"/>
  <c r="BK98" i="1"/>
  <c r="BJ98" i="1"/>
  <c r="BI98" i="1"/>
  <c r="BH98" i="1"/>
  <c r="BG98" i="1"/>
  <c r="BF98" i="1"/>
  <c r="BE98" i="1"/>
  <c r="BD98" i="1"/>
  <c r="BC98" i="1"/>
  <c r="BB98" i="1"/>
  <c r="BA98" i="1"/>
  <c r="AD98" i="1"/>
  <c r="AC98" i="1"/>
  <c r="AZ98" i="1" s="1"/>
  <c r="G98" i="1"/>
  <c r="DO97" i="1"/>
  <c r="DN97" i="1"/>
  <c r="DM97" i="1"/>
  <c r="DL97" i="1"/>
  <c r="DK97" i="1"/>
  <c r="DJ97" i="1"/>
  <c r="DI97" i="1"/>
  <c r="DH97" i="1"/>
  <c r="DG97" i="1"/>
  <c r="DF97" i="1"/>
  <c r="DE97" i="1"/>
  <c r="DD97" i="1"/>
  <c r="DC97" i="1"/>
  <c r="DB97" i="1"/>
  <c r="DA97" i="1"/>
  <c r="CZ97" i="1"/>
  <c r="CY97" i="1"/>
  <c r="CW97" i="1"/>
  <c r="CV97" i="1"/>
  <c r="CS97" i="1"/>
  <c r="BX97" i="1" s="1"/>
  <c r="BU97" i="1"/>
  <c r="BS97" i="1"/>
  <c r="BR97" i="1"/>
  <c r="BQ97" i="1"/>
  <c r="BP97" i="1"/>
  <c r="BO97" i="1"/>
  <c r="BN97" i="1"/>
  <c r="BM97" i="1"/>
  <c r="BM105" i="1" s="1"/>
  <c r="BL97" i="1"/>
  <c r="BK97" i="1"/>
  <c r="BJ97" i="1"/>
  <c r="BI97" i="1"/>
  <c r="BH97" i="1"/>
  <c r="BG97" i="1"/>
  <c r="BF97" i="1"/>
  <c r="BE97" i="1"/>
  <c r="BD97" i="1"/>
  <c r="BC97" i="1"/>
  <c r="BB97" i="1"/>
  <c r="AY97" i="1"/>
  <c r="AY129" i="1" s="1"/>
  <c r="AW97" i="1"/>
  <c r="BT97" i="1" s="1"/>
  <c r="AB97" i="1"/>
  <c r="DR96" i="1"/>
  <c r="DP96" i="1"/>
  <c r="DO96" i="1"/>
  <c r="DN96" i="1"/>
  <c r="DL96" i="1"/>
  <c r="DK96" i="1"/>
  <c r="DJ96" i="1"/>
  <c r="DI96" i="1"/>
  <c r="DH96" i="1"/>
  <c r="DG96" i="1"/>
  <c r="DF96" i="1"/>
  <c r="DE96" i="1"/>
  <c r="DD96" i="1"/>
  <c r="DC96" i="1"/>
  <c r="DB96" i="1"/>
  <c r="DA96" i="1"/>
  <c r="CZ96" i="1"/>
  <c r="CY96" i="1"/>
  <c r="CW96" i="1"/>
  <c r="CV96" i="1"/>
  <c r="CP96" i="1"/>
  <c r="DM96" i="1" s="1"/>
  <c r="BX96" i="1"/>
  <c r="BW96" i="1" s="1"/>
  <c r="CT96" i="1" s="1"/>
  <c r="BV96" i="1"/>
  <c r="BU96" i="1"/>
  <c r="BT96" i="1"/>
  <c r="BR96" i="1"/>
  <c r="BQ96" i="1"/>
  <c r="BP96" i="1"/>
  <c r="BO96" i="1"/>
  <c r="BN96" i="1"/>
  <c r="BM96" i="1"/>
  <c r="BL96" i="1"/>
  <c r="BK96" i="1"/>
  <c r="BJ96" i="1"/>
  <c r="BI96" i="1"/>
  <c r="BH96" i="1"/>
  <c r="BG96" i="1"/>
  <c r="BF96" i="1"/>
  <c r="BE96" i="1"/>
  <c r="BD96" i="1"/>
  <c r="BC96" i="1"/>
  <c r="BB96" i="1"/>
  <c r="AV96" i="1"/>
  <c r="BS96" i="1" s="1"/>
  <c r="G96" i="1"/>
  <c r="DP95" i="1"/>
  <c r="DO95" i="1"/>
  <c r="DN95" i="1"/>
  <c r="DL95" i="1"/>
  <c r="DK95" i="1"/>
  <c r="DJ95" i="1"/>
  <c r="DI95" i="1"/>
  <c r="DH95" i="1"/>
  <c r="DG95" i="1"/>
  <c r="DF95" i="1"/>
  <c r="DE95" i="1"/>
  <c r="DD95" i="1"/>
  <c r="DC95" i="1"/>
  <c r="DB95" i="1"/>
  <c r="DA95" i="1"/>
  <c r="CZ95" i="1"/>
  <c r="CY95" i="1"/>
  <c r="CW95" i="1"/>
  <c r="CV95" i="1"/>
  <c r="CP95" i="1"/>
  <c r="DM95" i="1" s="1"/>
  <c r="BV95" i="1"/>
  <c r="BU95" i="1"/>
  <c r="BT95" i="1"/>
  <c r="BS95" i="1"/>
  <c r="BR95" i="1"/>
  <c r="BQ95" i="1"/>
  <c r="BP95" i="1"/>
  <c r="BO95" i="1"/>
  <c r="BN95" i="1"/>
  <c r="BM95" i="1"/>
  <c r="BL95" i="1"/>
  <c r="BK95" i="1"/>
  <c r="BJ95" i="1"/>
  <c r="BI95" i="1"/>
  <c r="BH95" i="1"/>
  <c r="BG95" i="1"/>
  <c r="BF95" i="1"/>
  <c r="BE95" i="1"/>
  <c r="BD95" i="1"/>
  <c r="BC95" i="1"/>
  <c r="BA95" i="1" s="1"/>
  <c r="BB95" i="1"/>
  <c r="AV95" i="1"/>
  <c r="AD95" i="1" s="1"/>
  <c r="G95" i="1"/>
  <c r="DR95" i="1" s="1"/>
  <c r="DR94" i="1"/>
  <c r="DP94" i="1"/>
  <c r="DO94" i="1"/>
  <c r="DM94" i="1"/>
  <c r="DL94" i="1"/>
  <c r="DK94" i="1"/>
  <c r="DJ94" i="1"/>
  <c r="DI94" i="1"/>
  <c r="DH94" i="1"/>
  <c r="DG94" i="1"/>
  <c r="DF94" i="1"/>
  <c r="DE94" i="1"/>
  <c r="DD94" i="1"/>
  <c r="DC94" i="1"/>
  <c r="DB94" i="1"/>
  <c r="DA94" i="1"/>
  <c r="CZ94" i="1"/>
  <c r="CY94" i="1"/>
  <c r="CW94" i="1"/>
  <c r="CV94" i="1"/>
  <c r="CQ94" i="1"/>
  <c r="BX94" i="1" s="1"/>
  <c r="BW94" i="1" s="1"/>
  <c r="CT94" i="1" s="1"/>
  <c r="BV94" i="1"/>
  <c r="BU94" i="1"/>
  <c r="BS94" i="1"/>
  <c r="BR94" i="1"/>
  <c r="BQ94" i="1"/>
  <c r="BP94" i="1"/>
  <c r="BO94" i="1"/>
  <c r="BO105" i="1" s="1"/>
  <c r="BN94" i="1"/>
  <c r="BM94" i="1"/>
  <c r="BL94" i="1"/>
  <c r="BK94" i="1"/>
  <c r="BJ94" i="1"/>
  <c r="BI94" i="1"/>
  <c r="BH94" i="1"/>
  <c r="BG94" i="1"/>
  <c r="BF94" i="1"/>
  <c r="BE94" i="1"/>
  <c r="BD94" i="1"/>
  <c r="BC94" i="1"/>
  <c r="BB94" i="1"/>
  <c r="AW94" i="1"/>
  <c r="BT94" i="1" s="1"/>
  <c r="G94" i="1"/>
  <c r="DP93" i="1"/>
  <c r="DO93" i="1"/>
  <c r="DM93" i="1"/>
  <c r="DL93" i="1"/>
  <c r="DK93" i="1"/>
  <c r="DJ93" i="1"/>
  <c r="DI93" i="1"/>
  <c r="DH93" i="1"/>
  <c r="DG93" i="1"/>
  <c r="DF93" i="1"/>
  <c r="DE93" i="1"/>
  <c r="DD93" i="1"/>
  <c r="DC93" i="1"/>
  <c r="DB93" i="1"/>
  <c r="DA93" i="1"/>
  <c r="CZ93" i="1"/>
  <c r="CY93" i="1"/>
  <c r="CW93" i="1"/>
  <c r="CV93" i="1"/>
  <c r="CQ93" i="1"/>
  <c r="BV93" i="1"/>
  <c r="BU93" i="1"/>
  <c r="BS93" i="1"/>
  <c r="BR93" i="1"/>
  <c r="BQ93" i="1"/>
  <c r="BP93" i="1"/>
  <c r="BO93" i="1"/>
  <c r="BN93" i="1"/>
  <c r="BM93" i="1"/>
  <c r="BL93" i="1"/>
  <c r="BK93" i="1"/>
  <c r="BJ93" i="1"/>
  <c r="BI93" i="1"/>
  <c r="BH93" i="1"/>
  <c r="BG93" i="1"/>
  <c r="BF93" i="1"/>
  <c r="BE93" i="1"/>
  <c r="BD93" i="1"/>
  <c r="BC93" i="1"/>
  <c r="BB93" i="1"/>
  <c r="AW93" i="1"/>
  <c r="AD93" i="1"/>
  <c r="AC93" i="1" s="1"/>
  <c r="AZ93" i="1" s="1"/>
  <c r="G93" i="1"/>
  <c r="DR93" i="1" s="1"/>
  <c r="DP92" i="1"/>
  <c r="DO92" i="1"/>
  <c r="DN92" i="1"/>
  <c r="DM92" i="1"/>
  <c r="DL92" i="1"/>
  <c r="DK92" i="1"/>
  <c r="DJ92" i="1"/>
  <c r="DI92" i="1"/>
  <c r="DH92" i="1"/>
  <c r="DG92" i="1"/>
  <c r="DF92" i="1"/>
  <c r="DE92" i="1"/>
  <c r="DD92" i="1"/>
  <c r="DC92" i="1"/>
  <c r="DB92" i="1"/>
  <c r="DA92" i="1"/>
  <c r="CZ92" i="1"/>
  <c r="CY92" i="1"/>
  <c r="CW92" i="1"/>
  <c r="CV92" i="1"/>
  <c r="BX92" i="1"/>
  <c r="BV92" i="1"/>
  <c r="BU92" i="1"/>
  <c r="BT92" i="1"/>
  <c r="BS92" i="1"/>
  <c r="BR92" i="1"/>
  <c r="BQ92" i="1"/>
  <c r="BP92" i="1"/>
  <c r="BO92" i="1"/>
  <c r="BN92" i="1"/>
  <c r="BM92" i="1"/>
  <c r="BL92" i="1"/>
  <c r="BL129" i="1" s="1"/>
  <c r="BK92" i="1"/>
  <c r="BJ92" i="1"/>
  <c r="BI92" i="1"/>
  <c r="BH92" i="1"/>
  <c r="BG92" i="1"/>
  <c r="BF92" i="1"/>
  <c r="BE92" i="1"/>
  <c r="BD92" i="1"/>
  <c r="BC92" i="1"/>
  <c r="BB92" i="1"/>
  <c r="BA92" i="1"/>
  <c r="AD92" i="1"/>
  <c r="AC92" i="1" s="1"/>
  <c r="AZ92" i="1" s="1"/>
  <c r="G92" i="1"/>
  <c r="CR91" i="1"/>
  <c r="CQ91" i="1"/>
  <c r="CO91" i="1"/>
  <c r="CM91" i="1"/>
  <c r="CL91" i="1"/>
  <c r="CK91" i="1"/>
  <c r="CJ91" i="1"/>
  <c r="CI91" i="1"/>
  <c r="CH91" i="1"/>
  <c r="CG91" i="1"/>
  <c r="CF91" i="1"/>
  <c r="CE91" i="1"/>
  <c r="CD91" i="1"/>
  <c r="CC91" i="1"/>
  <c r="CB91" i="1"/>
  <c r="BY91" i="1"/>
  <c r="AX91" i="1"/>
  <c r="AW91" i="1"/>
  <c r="AU91" i="1"/>
  <c r="AR91" i="1"/>
  <c r="AQ91" i="1"/>
  <c r="AP91" i="1"/>
  <c r="AO91" i="1"/>
  <c r="AN91" i="1"/>
  <c r="AM91" i="1"/>
  <c r="AL91" i="1"/>
  <c r="AK91" i="1"/>
  <c r="AJ91" i="1"/>
  <c r="AI91" i="1"/>
  <c r="AH91" i="1"/>
  <c r="AG91" i="1"/>
  <c r="AE91" i="1"/>
  <c r="AA91" i="1"/>
  <c r="Z91" i="1"/>
  <c r="Y91" i="1"/>
  <c r="X91" i="1"/>
  <c r="W91" i="1"/>
  <c r="V91" i="1"/>
  <c r="U91" i="1"/>
  <c r="T91" i="1"/>
  <c r="S91" i="1"/>
  <c r="R91" i="1"/>
  <c r="Q91" i="1"/>
  <c r="P91" i="1"/>
  <c r="O91" i="1"/>
  <c r="N91" i="1"/>
  <c r="M91" i="1"/>
  <c r="L91" i="1"/>
  <c r="K91" i="1"/>
  <c r="J91" i="1"/>
  <c r="I91" i="1"/>
  <c r="H91" i="1"/>
  <c r="DR90" i="1"/>
  <c r="DO90" i="1"/>
  <c r="DN90" i="1"/>
  <c r="DM90" i="1"/>
  <c r="DL90" i="1"/>
  <c r="DK90" i="1"/>
  <c r="DJ90" i="1"/>
  <c r="DI90" i="1"/>
  <c r="DH90" i="1"/>
  <c r="DG90" i="1"/>
  <c r="DF90" i="1"/>
  <c r="DE90" i="1"/>
  <c r="DD90" i="1"/>
  <c r="DC90" i="1"/>
  <c r="DB90" i="1"/>
  <c r="DA90" i="1"/>
  <c r="CZ90" i="1"/>
  <c r="CY90" i="1"/>
  <c r="CW90" i="1"/>
  <c r="CV90" i="1"/>
  <c r="CS90" i="1"/>
  <c r="BV90" i="1"/>
  <c r="BU90" i="1"/>
  <c r="BT90" i="1"/>
  <c r="BS90" i="1"/>
  <c r="BR90" i="1"/>
  <c r="BQ90" i="1"/>
  <c r="BP90" i="1"/>
  <c r="BO90" i="1"/>
  <c r="BN90" i="1"/>
  <c r="BM90" i="1"/>
  <c r="BL90" i="1"/>
  <c r="BK90" i="1"/>
  <c r="BJ90" i="1"/>
  <c r="BI90" i="1"/>
  <c r="BH90" i="1"/>
  <c r="BG90" i="1"/>
  <c r="BF90" i="1"/>
  <c r="BE90" i="1"/>
  <c r="BD90" i="1"/>
  <c r="BC90" i="1"/>
  <c r="BB90" i="1"/>
  <c r="AY90" i="1"/>
  <c r="AD90" i="1" s="1"/>
  <c r="AC90" i="1" s="1"/>
  <c r="AZ90" i="1" s="1"/>
  <c r="G90" i="1"/>
  <c r="DP89" i="1"/>
  <c r="DO89" i="1"/>
  <c r="DN89" i="1"/>
  <c r="DM89" i="1"/>
  <c r="DL89" i="1"/>
  <c r="DK89" i="1"/>
  <c r="DJ89" i="1"/>
  <c r="DI89" i="1"/>
  <c r="DH89" i="1"/>
  <c r="DG89" i="1"/>
  <c r="DF89" i="1"/>
  <c r="DE89" i="1"/>
  <c r="DD89" i="1"/>
  <c r="DC89" i="1"/>
  <c r="DB89" i="1"/>
  <c r="DA89" i="1"/>
  <c r="CZ89" i="1"/>
  <c r="CY89" i="1"/>
  <c r="CV89" i="1"/>
  <c r="BZ89" i="1"/>
  <c r="CW89" i="1" s="1"/>
  <c r="BX89" i="1"/>
  <c r="BW89" i="1" s="1"/>
  <c r="CT89" i="1" s="1"/>
  <c r="BV89" i="1"/>
  <c r="BU89" i="1"/>
  <c r="BT89" i="1"/>
  <c r="BS89" i="1"/>
  <c r="BR89" i="1"/>
  <c r="BQ89" i="1"/>
  <c r="BP89" i="1"/>
  <c r="BO89" i="1"/>
  <c r="BN89" i="1"/>
  <c r="BM89" i="1"/>
  <c r="BL89" i="1"/>
  <c r="BK89" i="1"/>
  <c r="BJ89" i="1"/>
  <c r="BI89" i="1"/>
  <c r="BH89" i="1"/>
  <c r="BG89" i="1"/>
  <c r="BF89" i="1"/>
  <c r="BE89" i="1"/>
  <c r="BD89" i="1"/>
  <c r="BB89" i="1"/>
  <c r="AF89" i="1"/>
  <c r="G89" i="1"/>
  <c r="DR89" i="1" s="1"/>
  <c r="DP88" i="1"/>
  <c r="DO88" i="1"/>
  <c r="DN88" i="1"/>
  <c r="DM88" i="1"/>
  <c r="DL88" i="1"/>
  <c r="DK88" i="1"/>
  <c r="DJ88" i="1"/>
  <c r="DI88" i="1"/>
  <c r="DH88" i="1"/>
  <c r="DG88" i="1"/>
  <c r="DF88" i="1"/>
  <c r="DE88" i="1"/>
  <c r="DD88" i="1"/>
  <c r="DC88" i="1"/>
  <c r="DB88" i="1"/>
  <c r="DA88" i="1"/>
  <c r="CZ88" i="1"/>
  <c r="CY88" i="1"/>
  <c r="CW88" i="1"/>
  <c r="CV88" i="1"/>
  <c r="BX88" i="1"/>
  <c r="BV88" i="1"/>
  <c r="BU88" i="1"/>
  <c r="BT88" i="1"/>
  <c r="BS88" i="1"/>
  <c r="BR88" i="1"/>
  <c r="BQ88" i="1"/>
  <c r="BP88" i="1"/>
  <c r="BO88" i="1"/>
  <c r="BN88" i="1"/>
  <c r="BM88" i="1"/>
  <c r="BL88" i="1"/>
  <c r="BK88" i="1"/>
  <c r="BJ88" i="1"/>
  <c r="BI88" i="1"/>
  <c r="BH88" i="1"/>
  <c r="BG88" i="1"/>
  <c r="BF88" i="1"/>
  <c r="BE88" i="1"/>
  <c r="BD88" i="1"/>
  <c r="BC88" i="1"/>
  <c r="BB88" i="1"/>
  <c r="BA88" i="1" s="1"/>
  <c r="AD88" i="1"/>
  <c r="DS88" i="1" s="1"/>
  <c r="G88" i="1"/>
  <c r="DR88" i="1" s="1"/>
  <c r="DR87" i="1"/>
  <c r="DP87" i="1"/>
  <c r="DO87" i="1"/>
  <c r="DN87" i="1"/>
  <c r="DM87" i="1"/>
  <c r="DL87" i="1"/>
  <c r="DK87" i="1"/>
  <c r="DJ87" i="1"/>
  <c r="DI87" i="1"/>
  <c r="DH87" i="1"/>
  <c r="DG87" i="1"/>
  <c r="DF87" i="1"/>
  <c r="DE87" i="1"/>
  <c r="DD87" i="1"/>
  <c r="DC87" i="1"/>
  <c r="DB87" i="1"/>
  <c r="DA87" i="1"/>
  <c r="CZ87" i="1"/>
  <c r="CY87" i="1"/>
  <c r="CW87" i="1"/>
  <c r="CV87" i="1"/>
  <c r="BX87" i="1"/>
  <c r="BV87" i="1"/>
  <c r="BU87" i="1"/>
  <c r="BT87" i="1"/>
  <c r="BS87" i="1"/>
  <c r="BR87" i="1"/>
  <c r="BQ87" i="1"/>
  <c r="BP87" i="1"/>
  <c r="BO87" i="1"/>
  <c r="BN87" i="1"/>
  <c r="BM87" i="1"/>
  <c r="BL87" i="1"/>
  <c r="BK87" i="1"/>
  <c r="BJ87" i="1"/>
  <c r="BI87" i="1"/>
  <c r="BH87" i="1"/>
  <c r="BG87" i="1"/>
  <c r="BF87" i="1"/>
  <c r="BE87" i="1"/>
  <c r="BD87" i="1"/>
  <c r="BC87" i="1"/>
  <c r="BB87" i="1"/>
  <c r="AD87" i="1"/>
  <c r="AC87" i="1"/>
  <c r="AZ87" i="1" s="1"/>
  <c r="G87" i="1"/>
  <c r="BW87" i="1" s="1"/>
  <c r="CT87" i="1" s="1"/>
  <c r="DP86" i="1"/>
  <c r="DO86" i="1"/>
  <c r="DN86" i="1"/>
  <c r="DM86" i="1"/>
  <c r="DL86" i="1"/>
  <c r="DK86" i="1"/>
  <c r="DJ86" i="1"/>
  <c r="DI86" i="1"/>
  <c r="DH86" i="1"/>
  <c r="DG86" i="1"/>
  <c r="DF86" i="1"/>
  <c r="DE86" i="1"/>
  <c r="DD86" i="1"/>
  <c r="DC86" i="1"/>
  <c r="DB86" i="1"/>
  <c r="DA86" i="1"/>
  <c r="CZ86" i="1"/>
  <c r="CY86" i="1"/>
  <c r="CV86" i="1"/>
  <c r="BZ86" i="1"/>
  <c r="BV86" i="1"/>
  <c r="BU86" i="1"/>
  <c r="BT86" i="1"/>
  <c r="BS86" i="1"/>
  <c r="BR86" i="1"/>
  <c r="BQ86" i="1"/>
  <c r="BP86" i="1"/>
  <c r="BO86" i="1"/>
  <c r="BN86" i="1"/>
  <c r="BM86" i="1"/>
  <c r="BL86" i="1"/>
  <c r="BK86" i="1"/>
  <c r="BJ86" i="1"/>
  <c r="BI86" i="1"/>
  <c r="BH86" i="1"/>
  <c r="BG86" i="1"/>
  <c r="BF86" i="1"/>
  <c r="BE86" i="1"/>
  <c r="BD86" i="1"/>
  <c r="BB86" i="1"/>
  <c r="AF86" i="1"/>
  <c r="AD86" i="1" s="1"/>
  <c r="G86" i="1"/>
  <c r="DR86" i="1" s="1"/>
  <c r="DR85" i="1"/>
  <c r="DP85" i="1"/>
  <c r="DO85" i="1"/>
  <c r="DN85" i="1"/>
  <c r="DM85" i="1"/>
  <c r="DL85" i="1"/>
  <c r="DJ85" i="1"/>
  <c r="DI85" i="1"/>
  <c r="DH85" i="1"/>
  <c r="DG85" i="1"/>
  <c r="DF85" i="1"/>
  <c r="DE85" i="1"/>
  <c r="DD85" i="1"/>
  <c r="DC85" i="1"/>
  <c r="DB85" i="1"/>
  <c r="DA85" i="1"/>
  <c r="CZ85" i="1"/>
  <c r="CY85" i="1"/>
  <c r="CW85" i="1"/>
  <c r="CV85" i="1"/>
  <c r="CN85" i="1"/>
  <c r="DK85" i="1" s="1"/>
  <c r="BX85" i="1"/>
  <c r="BV85" i="1"/>
  <c r="BU85" i="1"/>
  <c r="BT85" i="1"/>
  <c r="BS85" i="1"/>
  <c r="BR85" i="1"/>
  <c r="BP85" i="1"/>
  <c r="BO85" i="1"/>
  <c r="BN85" i="1"/>
  <c r="BM85" i="1"/>
  <c r="BL85" i="1"/>
  <c r="BK85" i="1"/>
  <c r="BJ85" i="1"/>
  <c r="BI85" i="1"/>
  <c r="BH85" i="1"/>
  <c r="BG85" i="1"/>
  <c r="BF85" i="1"/>
  <c r="BE85" i="1"/>
  <c r="BD85" i="1"/>
  <c r="BC85" i="1"/>
  <c r="BB85" i="1"/>
  <c r="AT85" i="1"/>
  <c r="AD85" i="1" s="1"/>
  <c r="AC85" i="1" s="1"/>
  <c r="AZ85" i="1" s="1"/>
  <c r="G85" i="1"/>
  <c r="DP84" i="1"/>
  <c r="DO84" i="1"/>
  <c r="DN84" i="1"/>
  <c r="DM84" i="1"/>
  <c r="DL84" i="1"/>
  <c r="DK84" i="1"/>
  <c r="DJ84" i="1"/>
  <c r="DI84" i="1"/>
  <c r="DH84" i="1"/>
  <c r="DG84" i="1"/>
  <c r="DF84" i="1"/>
  <c r="DE84" i="1"/>
  <c r="DD84" i="1"/>
  <c r="DC84" i="1"/>
  <c r="DB84" i="1"/>
  <c r="DA84" i="1"/>
  <c r="CZ84" i="1"/>
  <c r="CY84" i="1"/>
  <c r="CU84" i="1" s="1"/>
  <c r="CW84" i="1"/>
  <c r="CV84" i="1"/>
  <c r="BX84" i="1"/>
  <c r="DT84" i="1" s="1"/>
  <c r="BV84" i="1"/>
  <c r="BU84" i="1"/>
  <c r="BT84" i="1"/>
  <c r="BS84" i="1"/>
  <c r="BR84" i="1"/>
  <c r="BQ84" i="1"/>
  <c r="BP84" i="1"/>
  <c r="BO84" i="1"/>
  <c r="BN84" i="1"/>
  <c r="BM84" i="1"/>
  <c r="BL84" i="1"/>
  <c r="BK84" i="1"/>
  <c r="BJ84" i="1"/>
  <c r="BI84" i="1"/>
  <c r="BH84" i="1"/>
  <c r="BG84" i="1"/>
  <c r="BF84" i="1"/>
  <c r="BE84" i="1"/>
  <c r="BD84" i="1"/>
  <c r="BC84" i="1"/>
  <c r="BB84" i="1"/>
  <c r="BA84" i="1" s="1"/>
  <c r="AD84" i="1"/>
  <c r="DS84" i="1" s="1"/>
  <c r="AC84" i="1"/>
  <c r="AZ84" i="1" s="1"/>
  <c r="G84" i="1"/>
  <c r="BW84" i="1" s="1"/>
  <c r="CT84" i="1" s="1"/>
  <c r="DP83" i="1"/>
  <c r="DO83" i="1"/>
  <c r="DN83" i="1"/>
  <c r="DM83" i="1"/>
  <c r="DL83" i="1"/>
  <c r="DK83" i="1"/>
  <c r="DJ83" i="1"/>
  <c r="DI83" i="1"/>
  <c r="DH83" i="1"/>
  <c r="DG83" i="1"/>
  <c r="DF83" i="1"/>
  <c r="DE83" i="1"/>
  <c r="DD83" i="1"/>
  <c r="DC83" i="1"/>
  <c r="DB83" i="1"/>
  <c r="DA83" i="1"/>
  <c r="CZ83" i="1"/>
  <c r="CY83" i="1"/>
  <c r="CV83" i="1"/>
  <c r="BZ83" i="1"/>
  <c r="CW83" i="1" s="1"/>
  <c r="BV83" i="1"/>
  <c r="BU83" i="1"/>
  <c r="BT83" i="1"/>
  <c r="BS83" i="1"/>
  <c r="BR83" i="1"/>
  <c r="BQ83" i="1"/>
  <c r="BP83" i="1"/>
  <c r="BO83" i="1"/>
  <c r="BN83" i="1"/>
  <c r="BM83" i="1"/>
  <c r="BL83" i="1"/>
  <c r="BK83" i="1"/>
  <c r="BJ83" i="1"/>
  <c r="BI83" i="1"/>
  <c r="BH83" i="1"/>
  <c r="BG83" i="1"/>
  <c r="BF83" i="1"/>
  <c r="BE83" i="1"/>
  <c r="BD83" i="1"/>
  <c r="BB83" i="1"/>
  <c r="AF83" i="1"/>
  <c r="AD83" i="1" s="1"/>
  <c r="AC83" i="1" s="1"/>
  <c r="AZ83" i="1" s="1"/>
  <c r="G83" i="1"/>
  <c r="DR83" i="1" s="1"/>
  <c r="DR82" i="1"/>
  <c r="DP82" i="1"/>
  <c r="DO82" i="1"/>
  <c r="DN82" i="1"/>
  <c r="DM82" i="1"/>
  <c r="DL82" i="1"/>
  <c r="DK82" i="1"/>
  <c r="DJ82" i="1"/>
  <c r="DI82" i="1"/>
  <c r="DH82" i="1"/>
  <c r="DG82" i="1"/>
  <c r="DF82" i="1"/>
  <c r="DE82" i="1"/>
  <c r="DD82" i="1"/>
  <c r="DC82" i="1"/>
  <c r="DB82" i="1"/>
  <c r="DA82" i="1"/>
  <c r="CZ82" i="1"/>
  <c r="CY82" i="1"/>
  <c r="CW82" i="1"/>
  <c r="CV82" i="1"/>
  <c r="CU82" i="1" s="1"/>
  <c r="DT82" i="1" s="1"/>
  <c r="BX82" i="1"/>
  <c r="BV82" i="1"/>
  <c r="BU82" i="1"/>
  <c r="BT82" i="1"/>
  <c r="BS82" i="1"/>
  <c r="BR82" i="1"/>
  <c r="BQ82" i="1"/>
  <c r="BP82" i="1"/>
  <c r="BO82" i="1"/>
  <c r="BN82" i="1"/>
  <c r="BM82" i="1"/>
  <c r="BL82" i="1"/>
  <c r="BK82" i="1"/>
  <c r="BJ82" i="1"/>
  <c r="BI82" i="1"/>
  <c r="BH82" i="1"/>
  <c r="BG82" i="1"/>
  <c r="BF82" i="1"/>
  <c r="BE82" i="1"/>
  <c r="BD82" i="1"/>
  <c r="BB82" i="1"/>
  <c r="AF82" i="1"/>
  <c r="BC82" i="1" s="1"/>
  <c r="BA82" i="1" s="1"/>
  <c r="G82" i="1"/>
  <c r="BW82" i="1" s="1"/>
  <c r="CT82" i="1" s="1"/>
  <c r="DO81" i="1"/>
  <c r="DN81" i="1"/>
  <c r="DM81" i="1"/>
  <c r="DL81" i="1"/>
  <c r="DK81" i="1"/>
  <c r="DJ81" i="1"/>
  <c r="DI81" i="1"/>
  <c r="DH81" i="1"/>
  <c r="DG81" i="1"/>
  <c r="DF81" i="1"/>
  <c r="DE81" i="1"/>
  <c r="DD81" i="1"/>
  <c r="DC81" i="1"/>
  <c r="DB81" i="1"/>
  <c r="DA81" i="1"/>
  <c r="CZ81" i="1"/>
  <c r="CY81" i="1"/>
  <c r="CW81" i="1"/>
  <c r="CV81" i="1"/>
  <c r="CS81" i="1"/>
  <c r="BX81" i="1" s="1"/>
  <c r="BU81" i="1"/>
  <c r="BT81" i="1"/>
  <c r="BS81" i="1"/>
  <c r="BR81" i="1"/>
  <c r="BQ81" i="1"/>
  <c r="BP81" i="1"/>
  <c r="BO81" i="1"/>
  <c r="BN81" i="1"/>
  <c r="BM81" i="1"/>
  <c r="BL81" i="1"/>
  <c r="BK81" i="1"/>
  <c r="BJ81" i="1"/>
  <c r="BI81" i="1"/>
  <c r="BH81" i="1"/>
  <c r="BG81" i="1"/>
  <c r="BF81" i="1"/>
  <c r="BE81" i="1"/>
  <c r="BD81" i="1"/>
  <c r="BC81" i="1"/>
  <c r="BB81" i="1"/>
  <c r="AY81" i="1"/>
  <c r="AD81" i="1" s="1"/>
  <c r="AB81" i="1"/>
  <c r="AB91" i="1" s="1"/>
  <c r="DT80" i="1"/>
  <c r="DP80" i="1"/>
  <c r="DO80" i="1"/>
  <c r="DN80" i="1"/>
  <c r="DM80" i="1"/>
  <c r="DL80" i="1"/>
  <c r="DK80" i="1"/>
  <c r="DJ80" i="1"/>
  <c r="DI80" i="1"/>
  <c r="DH80" i="1"/>
  <c r="DG80" i="1"/>
  <c r="DF80" i="1"/>
  <c r="DE80" i="1"/>
  <c r="DD80" i="1"/>
  <c r="DC80" i="1"/>
  <c r="DB80" i="1"/>
  <c r="CU80" i="1" s="1"/>
  <c r="DA80" i="1"/>
  <c r="CZ80" i="1"/>
  <c r="CY80" i="1"/>
  <c r="CW80" i="1"/>
  <c r="CV80" i="1"/>
  <c r="BX80" i="1"/>
  <c r="BW80" i="1" s="1"/>
  <c r="CT80" i="1" s="1"/>
  <c r="BV80" i="1"/>
  <c r="BU80" i="1"/>
  <c r="BT80" i="1"/>
  <c r="BS80" i="1"/>
  <c r="BR80" i="1"/>
  <c r="BQ80" i="1"/>
  <c r="BP80" i="1"/>
  <c r="BO80" i="1"/>
  <c r="BN80" i="1"/>
  <c r="BM80" i="1"/>
  <c r="BL80" i="1"/>
  <c r="BK80" i="1"/>
  <c r="BJ80" i="1"/>
  <c r="BI80" i="1"/>
  <c r="BH80" i="1"/>
  <c r="BG80" i="1"/>
  <c r="BF80" i="1"/>
  <c r="BE80" i="1"/>
  <c r="BD80" i="1"/>
  <c r="BC80" i="1"/>
  <c r="BB80" i="1"/>
  <c r="BA80" i="1" s="1"/>
  <c r="DS80" i="1" s="1"/>
  <c r="AD80" i="1"/>
  <c r="G80" i="1"/>
  <c r="DR80" i="1" s="1"/>
  <c r="DR79" i="1"/>
  <c r="DO79" i="1"/>
  <c r="DN79" i="1"/>
  <c r="DM79" i="1"/>
  <c r="DL79" i="1"/>
  <c r="DJ79" i="1"/>
  <c r="DI79" i="1"/>
  <c r="DH79" i="1"/>
  <c r="DG79" i="1"/>
  <c r="DF79" i="1"/>
  <c r="DE79" i="1"/>
  <c r="DD79" i="1"/>
  <c r="DC79" i="1"/>
  <c r="DB79" i="1"/>
  <c r="DA79" i="1"/>
  <c r="CZ79" i="1"/>
  <c r="CY79" i="1"/>
  <c r="CW79" i="1"/>
  <c r="CV79" i="1"/>
  <c r="CS79" i="1"/>
  <c r="DP79" i="1" s="1"/>
  <c r="CN79" i="1"/>
  <c r="DK79" i="1" s="1"/>
  <c r="BU79" i="1"/>
  <c r="BT79" i="1"/>
  <c r="BS79" i="1"/>
  <c r="BR79" i="1"/>
  <c r="BP79" i="1"/>
  <c r="BO79" i="1"/>
  <c r="BN79" i="1"/>
  <c r="BM79" i="1"/>
  <c r="BL79" i="1"/>
  <c r="BK79" i="1"/>
  <c r="BJ79" i="1"/>
  <c r="BI79" i="1"/>
  <c r="BH79" i="1"/>
  <c r="BG79" i="1"/>
  <c r="BF79" i="1"/>
  <c r="BE79" i="1"/>
  <c r="BD79" i="1"/>
  <c r="BC79" i="1"/>
  <c r="BB79" i="1"/>
  <c r="AY79" i="1"/>
  <c r="BV79" i="1" s="1"/>
  <c r="AT79" i="1"/>
  <c r="G79" i="1"/>
  <c r="DR78" i="1"/>
  <c r="DP78" i="1"/>
  <c r="DO78" i="1"/>
  <c r="DN78" i="1"/>
  <c r="DL78" i="1"/>
  <c r="DK78" i="1"/>
  <c r="DJ78" i="1"/>
  <c r="DI78" i="1"/>
  <c r="DH78" i="1"/>
  <c r="DG78" i="1"/>
  <c r="DF78" i="1"/>
  <c r="DE78" i="1"/>
  <c r="DD78" i="1"/>
  <c r="DC78" i="1"/>
  <c r="DB78" i="1"/>
  <c r="DA78" i="1"/>
  <c r="CZ78" i="1"/>
  <c r="CY78" i="1"/>
  <c r="CW78" i="1"/>
  <c r="CV78" i="1"/>
  <c r="CP78" i="1"/>
  <c r="CP133" i="1" s="1"/>
  <c r="BV78" i="1"/>
  <c r="BU78" i="1"/>
  <c r="BT78" i="1"/>
  <c r="BR78" i="1"/>
  <c r="BQ78" i="1"/>
  <c r="BP78" i="1"/>
  <c r="BO78" i="1"/>
  <c r="BN78" i="1"/>
  <c r="BM78" i="1"/>
  <c r="BL78" i="1"/>
  <c r="BK78" i="1"/>
  <c r="BJ78" i="1"/>
  <c r="BI78" i="1"/>
  <c r="BH78" i="1"/>
  <c r="BG78" i="1"/>
  <c r="BF78" i="1"/>
  <c r="BE78" i="1"/>
  <c r="BD78" i="1"/>
  <c r="BC78" i="1"/>
  <c r="BB78" i="1"/>
  <c r="AV78" i="1"/>
  <c r="G78" i="1"/>
  <c r="DR77" i="1"/>
  <c r="DP77" i="1"/>
  <c r="DO77" i="1"/>
  <c r="DN77" i="1"/>
  <c r="DM77" i="1"/>
  <c r="DL77" i="1"/>
  <c r="DK77" i="1"/>
  <c r="DI77" i="1"/>
  <c r="DH77" i="1"/>
  <c r="DG77" i="1"/>
  <c r="DF77" i="1"/>
  <c r="DE77" i="1"/>
  <c r="DD77" i="1"/>
  <c r="DC77" i="1"/>
  <c r="DB77" i="1"/>
  <c r="DA77" i="1"/>
  <c r="CZ77" i="1"/>
  <c r="CY77" i="1"/>
  <c r="CW77" i="1"/>
  <c r="CV77" i="1"/>
  <c r="CM77" i="1"/>
  <c r="CM133" i="1" s="1"/>
  <c r="BV77" i="1"/>
  <c r="BU77" i="1"/>
  <c r="BT77" i="1"/>
  <c r="BS77" i="1"/>
  <c r="BR77" i="1"/>
  <c r="BQ77" i="1"/>
  <c r="BO77" i="1"/>
  <c r="BN77" i="1"/>
  <c r="BM77" i="1"/>
  <c r="BL77" i="1"/>
  <c r="BK77" i="1"/>
  <c r="BJ77" i="1"/>
  <c r="BI77" i="1"/>
  <c r="BH77" i="1"/>
  <c r="BG77" i="1"/>
  <c r="BF77" i="1"/>
  <c r="BE77" i="1"/>
  <c r="BD77" i="1"/>
  <c r="BC77" i="1"/>
  <c r="BB77" i="1"/>
  <c r="AS77" i="1"/>
  <c r="AS133" i="1" s="1"/>
  <c r="AD77" i="1"/>
  <c r="G77" i="1"/>
  <c r="DR76" i="1"/>
  <c r="DP76" i="1"/>
  <c r="DO76" i="1"/>
  <c r="DN76" i="1"/>
  <c r="DM76" i="1"/>
  <c r="DL76" i="1"/>
  <c r="DK76" i="1"/>
  <c r="DJ76" i="1"/>
  <c r="DI76" i="1"/>
  <c r="DH76" i="1"/>
  <c r="DG76" i="1"/>
  <c r="DF76" i="1"/>
  <c r="DE76" i="1"/>
  <c r="DD76" i="1"/>
  <c r="DC76" i="1"/>
  <c r="DB76" i="1"/>
  <c r="DA76" i="1"/>
  <c r="CZ76" i="1"/>
  <c r="CY76" i="1"/>
  <c r="CW76" i="1"/>
  <c r="CV76" i="1"/>
  <c r="BX76" i="1"/>
  <c r="BV76" i="1"/>
  <c r="BU76" i="1"/>
  <c r="BT76" i="1"/>
  <c r="BS76" i="1"/>
  <c r="BR76" i="1"/>
  <c r="BQ76" i="1"/>
  <c r="BP76" i="1"/>
  <c r="BO76" i="1"/>
  <c r="BN76" i="1"/>
  <c r="BM76" i="1"/>
  <c r="BL76" i="1"/>
  <c r="BK76" i="1"/>
  <c r="BJ76" i="1"/>
  <c r="BI76" i="1"/>
  <c r="BH76" i="1"/>
  <c r="BG76" i="1"/>
  <c r="BF76" i="1"/>
  <c r="BE76" i="1"/>
  <c r="BD76" i="1"/>
  <c r="BC76" i="1"/>
  <c r="BA76" i="1" s="1"/>
  <c r="BB76" i="1"/>
  <c r="AZ76" i="1"/>
  <c r="AD76" i="1"/>
  <c r="AC76" i="1"/>
  <c r="G76" i="1"/>
  <c r="DP75" i="1"/>
  <c r="DO75" i="1"/>
  <c r="DN75" i="1"/>
  <c r="DM75" i="1"/>
  <c r="DL75" i="1"/>
  <c r="DJ75" i="1"/>
  <c r="DI75" i="1"/>
  <c r="DH75" i="1"/>
  <c r="DH91" i="1" s="1"/>
  <c r="DG75" i="1"/>
  <c r="DG91" i="1" s="1"/>
  <c r="DF75" i="1"/>
  <c r="DE75" i="1"/>
  <c r="DD75" i="1"/>
  <c r="DC75" i="1"/>
  <c r="DB75" i="1"/>
  <c r="DA75" i="1"/>
  <c r="CZ75" i="1"/>
  <c r="CY75" i="1"/>
  <c r="CW75" i="1"/>
  <c r="CV75" i="1"/>
  <c r="CN75" i="1"/>
  <c r="BV75" i="1"/>
  <c r="BU75" i="1"/>
  <c r="BT75" i="1"/>
  <c r="BT91" i="1" s="1"/>
  <c r="BS75" i="1"/>
  <c r="BR75" i="1"/>
  <c r="BP75" i="1"/>
  <c r="BO75" i="1"/>
  <c r="BN75" i="1"/>
  <c r="BM75" i="1"/>
  <c r="BL75" i="1"/>
  <c r="BK75" i="1"/>
  <c r="BJ75" i="1"/>
  <c r="BI75" i="1"/>
  <c r="BH75" i="1"/>
  <c r="BG75" i="1"/>
  <c r="BF75" i="1"/>
  <c r="BE75" i="1"/>
  <c r="BD75" i="1"/>
  <c r="BC75" i="1"/>
  <c r="BB75" i="1"/>
  <c r="AT75" i="1"/>
  <c r="AD75" i="1" s="1"/>
  <c r="AC75" i="1" s="1"/>
  <c r="AZ75" i="1" s="1"/>
  <c r="G75" i="1"/>
  <c r="DR75" i="1" s="1"/>
  <c r="DP74" i="1"/>
  <c r="DO74" i="1"/>
  <c r="DN74" i="1"/>
  <c r="DM74" i="1"/>
  <c r="DL74" i="1"/>
  <c r="DK74" i="1"/>
  <c r="DJ74" i="1"/>
  <c r="DI74" i="1"/>
  <c r="DH74" i="1"/>
  <c r="DG74" i="1"/>
  <c r="DF74" i="1"/>
  <c r="DE74" i="1"/>
  <c r="DD74" i="1"/>
  <c r="DC74" i="1"/>
  <c r="DB74" i="1"/>
  <c r="DA74" i="1"/>
  <c r="CZ74" i="1"/>
  <c r="CY74" i="1"/>
  <c r="CW74" i="1"/>
  <c r="CV74" i="1"/>
  <c r="CU74" i="1"/>
  <c r="BX74" i="1"/>
  <c r="BV74" i="1"/>
  <c r="BU74" i="1"/>
  <c r="BT74" i="1"/>
  <c r="BS74" i="1"/>
  <c r="BR74" i="1"/>
  <c r="BQ74" i="1"/>
  <c r="BP74" i="1"/>
  <c r="BO74" i="1"/>
  <c r="BN74" i="1"/>
  <c r="BM74" i="1"/>
  <c r="BL74" i="1"/>
  <c r="BK74" i="1"/>
  <c r="BK91" i="1" s="1"/>
  <c r="BJ74" i="1"/>
  <c r="BI74" i="1"/>
  <c r="BH74" i="1"/>
  <c r="BG74" i="1"/>
  <c r="BF74" i="1"/>
  <c r="BE74" i="1"/>
  <c r="BD74" i="1"/>
  <c r="BC74" i="1"/>
  <c r="BB74" i="1"/>
  <c r="BA74" i="1" s="1"/>
  <c r="DS74" i="1" s="1"/>
  <c r="AD74" i="1"/>
  <c r="G74" i="1"/>
  <c r="DR73" i="1"/>
  <c r="DP73" i="1"/>
  <c r="DO73" i="1"/>
  <c r="DN73" i="1"/>
  <c r="DM73" i="1"/>
  <c r="DL73" i="1"/>
  <c r="DK73" i="1"/>
  <c r="DJ73" i="1"/>
  <c r="DI73" i="1"/>
  <c r="DH73" i="1"/>
  <c r="DG73" i="1"/>
  <c r="DF73" i="1"/>
  <c r="DE73" i="1"/>
  <c r="DD73" i="1"/>
  <c r="DC73" i="1"/>
  <c r="DB73" i="1"/>
  <c r="DA73" i="1"/>
  <c r="CZ73" i="1"/>
  <c r="CY73" i="1"/>
  <c r="CW73" i="1"/>
  <c r="CV73" i="1"/>
  <c r="CT73" i="1"/>
  <c r="BX73" i="1"/>
  <c r="BW73" i="1"/>
  <c r="BV73" i="1"/>
  <c r="BU73" i="1"/>
  <c r="BT73" i="1"/>
  <c r="BS73" i="1"/>
  <c r="BR73" i="1"/>
  <c r="BR91" i="1" s="1"/>
  <c r="BQ73" i="1"/>
  <c r="BP73" i="1"/>
  <c r="BO73" i="1"/>
  <c r="BN73" i="1"/>
  <c r="BM73" i="1"/>
  <c r="BL73" i="1"/>
  <c r="BK73" i="1"/>
  <c r="BJ73" i="1"/>
  <c r="BJ91" i="1" s="1"/>
  <c r="BI73" i="1"/>
  <c r="BH73" i="1"/>
  <c r="BG73" i="1"/>
  <c r="BF73" i="1"/>
  <c r="BE73" i="1"/>
  <c r="BD73" i="1"/>
  <c r="BC73" i="1"/>
  <c r="BB73" i="1"/>
  <c r="BB91" i="1" s="1"/>
  <c r="BA73" i="1"/>
  <c r="AD73" i="1"/>
  <c r="G73" i="1"/>
  <c r="DR72" i="1"/>
  <c r="DO72" i="1"/>
  <c r="DO91" i="1" s="1"/>
  <c r="DN72" i="1"/>
  <c r="DM72" i="1"/>
  <c r="DL72" i="1"/>
  <c r="DK72" i="1"/>
  <c r="DJ72" i="1"/>
  <c r="DI72" i="1"/>
  <c r="DH72" i="1"/>
  <c r="DG72" i="1"/>
  <c r="DF72" i="1"/>
  <c r="DE72" i="1"/>
  <c r="DD72" i="1"/>
  <c r="DC72" i="1"/>
  <c r="DB72" i="1"/>
  <c r="DA72" i="1"/>
  <c r="CZ72" i="1"/>
  <c r="CY72" i="1"/>
  <c r="CV72" i="1"/>
  <c r="CS72" i="1"/>
  <c r="DP72" i="1" s="1"/>
  <c r="BZ72" i="1"/>
  <c r="CW72" i="1" s="1"/>
  <c r="BU72" i="1"/>
  <c r="BT72" i="1"/>
  <c r="BS72" i="1"/>
  <c r="BR72" i="1"/>
  <c r="BQ72" i="1"/>
  <c r="BP72" i="1"/>
  <c r="BO72" i="1"/>
  <c r="BN72" i="1"/>
  <c r="BM72" i="1"/>
  <c r="BL72" i="1"/>
  <c r="BK72" i="1"/>
  <c r="BJ72" i="1"/>
  <c r="BI72" i="1"/>
  <c r="BH72" i="1"/>
  <c r="BG72" i="1"/>
  <c r="BF72" i="1"/>
  <c r="BE72" i="1"/>
  <c r="BD72" i="1"/>
  <c r="BB72" i="1"/>
  <c r="AY72" i="1"/>
  <c r="BV72" i="1" s="1"/>
  <c r="AF72" i="1"/>
  <c r="AB72" i="1"/>
  <c r="G72" i="1"/>
  <c r="CR71" i="1"/>
  <c r="CQ71" i="1"/>
  <c r="CO71" i="1"/>
  <c r="CL71" i="1"/>
  <c r="CK71" i="1"/>
  <c r="CJ71" i="1"/>
  <c r="CH71" i="1"/>
  <c r="CG71" i="1"/>
  <c r="CF71" i="1"/>
  <c r="CD71" i="1"/>
  <c r="CC71" i="1"/>
  <c r="CB71" i="1"/>
  <c r="CA71" i="1"/>
  <c r="CA125" i="1" s="1"/>
  <c r="CA136" i="1" s="1"/>
  <c r="BY71" i="1"/>
  <c r="AX71" i="1"/>
  <c r="AW71" i="1"/>
  <c r="AU71" i="1"/>
  <c r="AR71" i="1"/>
  <c r="AQ71" i="1"/>
  <c r="AP71" i="1"/>
  <c r="AN71" i="1"/>
  <c r="AM71" i="1"/>
  <c r="AL71" i="1"/>
  <c r="AJ71" i="1"/>
  <c r="AI71" i="1"/>
  <c r="AH71" i="1"/>
  <c r="AE71" i="1"/>
  <c r="AA71" i="1"/>
  <c r="Z71" i="1"/>
  <c r="Y71" i="1"/>
  <c r="X71" i="1"/>
  <c r="W71" i="1"/>
  <c r="V71" i="1"/>
  <c r="U71" i="1"/>
  <c r="S71" i="1"/>
  <c r="R71" i="1"/>
  <c r="Q71" i="1"/>
  <c r="P71" i="1"/>
  <c r="O71" i="1"/>
  <c r="N71" i="1"/>
  <c r="M71" i="1"/>
  <c r="L71" i="1"/>
  <c r="K71" i="1"/>
  <c r="J71" i="1"/>
  <c r="I71" i="1"/>
  <c r="H71" i="1"/>
  <c r="DP70" i="1"/>
  <c r="DO70" i="1"/>
  <c r="DN70" i="1"/>
  <c r="DM70" i="1"/>
  <c r="DL70" i="1"/>
  <c r="DK70" i="1"/>
  <c r="DJ70" i="1"/>
  <c r="DI70" i="1"/>
  <c r="DH70" i="1"/>
  <c r="DG70" i="1"/>
  <c r="DF70" i="1"/>
  <c r="DE70" i="1"/>
  <c r="DD70" i="1"/>
  <c r="DC70" i="1"/>
  <c r="DB70" i="1"/>
  <c r="DA70" i="1"/>
  <c r="CZ70" i="1"/>
  <c r="CY70" i="1"/>
  <c r="CX70" i="1"/>
  <c r="CW70" i="1"/>
  <c r="CV70" i="1"/>
  <c r="BX70" i="1"/>
  <c r="BV70" i="1"/>
  <c r="BU70" i="1"/>
  <c r="BT70" i="1"/>
  <c r="BS70" i="1"/>
  <c r="BR70" i="1"/>
  <c r="BQ70" i="1"/>
  <c r="BP70" i="1"/>
  <c r="BO70" i="1"/>
  <c r="BN70" i="1"/>
  <c r="BM70" i="1"/>
  <c r="BL70" i="1"/>
  <c r="BK70" i="1"/>
  <c r="BJ70" i="1"/>
  <c r="BI70" i="1"/>
  <c r="BH70" i="1"/>
  <c r="BG70" i="1"/>
  <c r="BF70" i="1"/>
  <c r="BE70" i="1"/>
  <c r="BD70" i="1"/>
  <c r="BC70" i="1"/>
  <c r="BB70" i="1"/>
  <c r="AD70" i="1"/>
  <c r="G70" i="1"/>
  <c r="BW70" i="1" s="1"/>
  <c r="CT70" i="1" s="1"/>
  <c r="DP69" i="1"/>
  <c r="DO69" i="1"/>
  <c r="DN69" i="1"/>
  <c r="DM69" i="1"/>
  <c r="DL69" i="1"/>
  <c r="DK69" i="1"/>
  <c r="DJ69" i="1"/>
  <c r="DI69" i="1"/>
  <c r="DH69" i="1"/>
  <c r="DG69" i="1"/>
  <c r="DF69" i="1"/>
  <c r="DE69" i="1"/>
  <c r="DD69" i="1"/>
  <c r="DC69" i="1"/>
  <c r="DB69" i="1"/>
  <c r="DA69" i="1"/>
  <c r="CZ69" i="1"/>
  <c r="CY69" i="1"/>
  <c r="CX69" i="1"/>
  <c r="CV69" i="1"/>
  <c r="BZ69" i="1"/>
  <c r="BX69" i="1" s="1"/>
  <c r="BV69" i="1"/>
  <c r="BU69" i="1"/>
  <c r="BT69" i="1"/>
  <c r="BS69" i="1"/>
  <c r="BR69" i="1"/>
  <c r="BQ69" i="1"/>
  <c r="BP69" i="1"/>
  <c r="BO69" i="1"/>
  <c r="BN69" i="1"/>
  <c r="BM69" i="1"/>
  <c r="BL69" i="1"/>
  <c r="BK69" i="1"/>
  <c r="BJ69" i="1"/>
  <c r="BI69" i="1"/>
  <c r="BH69" i="1"/>
  <c r="BG69" i="1"/>
  <c r="BF69" i="1"/>
  <c r="BE69" i="1"/>
  <c r="BD69" i="1"/>
  <c r="BB69" i="1"/>
  <c r="AF69" i="1"/>
  <c r="BC69" i="1" s="1"/>
  <c r="G69" i="1"/>
  <c r="DR69" i="1" s="1"/>
  <c r="DO68" i="1"/>
  <c r="DN68" i="1"/>
  <c r="DM68" i="1"/>
  <c r="DL68" i="1"/>
  <c r="DK68" i="1"/>
  <c r="DJ68" i="1"/>
  <c r="DI68" i="1"/>
  <c r="DH68" i="1"/>
  <c r="DG68" i="1"/>
  <c r="DF68" i="1"/>
  <c r="DE68" i="1"/>
  <c r="DD68" i="1"/>
  <c r="DC68" i="1"/>
  <c r="DB68" i="1"/>
  <c r="DA68" i="1"/>
  <c r="CZ68" i="1"/>
  <c r="CY68" i="1"/>
  <c r="CX68" i="1"/>
  <c r="CW68" i="1"/>
  <c r="CV68" i="1"/>
  <c r="CS68" i="1"/>
  <c r="DP68" i="1" s="1"/>
  <c r="CU68" i="1" s="1"/>
  <c r="BU68" i="1"/>
  <c r="BT68" i="1"/>
  <c r="BS68" i="1"/>
  <c r="BR68" i="1"/>
  <c r="BQ68" i="1"/>
  <c r="BP68" i="1"/>
  <c r="BO68" i="1"/>
  <c r="BN68" i="1"/>
  <c r="BM68" i="1"/>
  <c r="BL68" i="1"/>
  <c r="BK68" i="1"/>
  <c r="BJ68" i="1"/>
  <c r="BI68" i="1"/>
  <c r="BH68" i="1"/>
  <c r="BG68" i="1"/>
  <c r="BF68" i="1"/>
  <c r="BE68" i="1"/>
  <c r="BD68" i="1"/>
  <c r="BC68" i="1"/>
  <c r="BB68" i="1"/>
  <c r="AY68" i="1"/>
  <c r="AD68" i="1" s="1"/>
  <c r="AC68" i="1" s="1"/>
  <c r="AZ68" i="1" s="1"/>
  <c r="G68" i="1"/>
  <c r="DR68" i="1" s="1"/>
  <c r="DP67" i="1"/>
  <c r="DO67" i="1"/>
  <c r="DN67" i="1"/>
  <c r="DM67" i="1"/>
  <c r="DL67" i="1"/>
  <c r="DK67" i="1"/>
  <c r="DJ67" i="1"/>
  <c r="DI67" i="1"/>
  <c r="DH67" i="1"/>
  <c r="DG67" i="1"/>
  <c r="DF67" i="1"/>
  <c r="DE67" i="1"/>
  <c r="DD67" i="1"/>
  <c r="DC67" i="1"/>
  <c r="DB67" i="1"/>
  <c r="DA67" i="1"/>
  <c r="CZ67" i="1"/>
  <c r="CY67" i="1"/>
  <c r="CX67" i="1"/>
  <c r="CW67" i="1"/>
  <c r="CV67" i="1"/>
  <c r="CU67" i="1"/>
  <c r="DT67" i="1" s="1"/>
  <c r="CT67" i="1"/>
  <c r="BV67" i="1"/>
  <c r="BU67" i="1"/>
  <c r="BT67" i="1"/>
  <c r="BS67" i="1"/>
  <c r="BR67" i="1"/>
  <c r="BQ67" i="1"/>
  <c r="BP67" i="1"/>
  <c r="BO67" i="1"/>
  <c r="BN67" i="1"/>
  <c r="BM67" i="1"/>
  <c r="BL67" i="1"/>
  <c r="BK67" i="1"/>
  <c r="BJ67" i="1"/>
  <c r="BI67" i="1"/>
  <c r="BH67" i="1"/>
  <c r="BG67" i="1"/>
  <c r="BF67" i="1"/>
  <c r="BE67" i="1"/>
  <c r="BC67" i="1"/>
  <c r="BB67" i="1"/>
  <c r="AG67" i="1"/>
  <c r="BD67" i="1" s="1"/>
  <c r="G67" i="1"/>
  <c r="DR67" i="1" s="1"/>
  <c r="DR66" i="1"/>
  <c r="DP66" i="1"/>
  <c r="DO66" i="1"/>
  <c r="DN66" i="1"/>
  <c r="DM66" i="1"/>
  <c r="DL66" i="1"/>
  <c r="DK66" i="1"/>
  <c r="DJ66" i="1"/>
  <c r="DI66" i="1"/>
  <c r="DH66" i="1"/>
  <c r="DG66" i="1"/>
  <c r="DF66" i="1"/>
  <c r="DE66" i="1"/>
  <c r="DD66" i="1"/>
  <c r="DC66" i="1"/>
  <c r="DB66" i="1"/>
  <c r="DA66" i="1"/>
  <c r="CZ66" i="1"/>
  <c r="CU66" i="1" s="1"/>
  <c r="CY66" i="1"/>
  <c r="CX66" i="1"/>
  <c r="CW66" i="1"/>
  <c r="CV66" i="1"/>
  <c r="BX66" i="1"/>
  <c r="DT66" i="1" s="1"/>
  <c r="BW66" i="1"/>
  <c r="CT66" i="1" s="1"/>
  <c r="BV66" i="1"/>
  <c r="BU66" i="1"/>
  <c r="BT66" i="1"/>
  <c r="BS66" i="1"/>
  <c r="BR66" i="1"/>
  <c r="BQ66" i="1"/>
  <c r="BP66" i="1"/>
  <c r="BO66" i="1"/>
  <c r="BN66" i="1"/>
  <c r="BM66" i="1"/>
  <c r="BL66" i="1"/>
  <c r="BK66" i="1"/>
  <c r="BJ66" i="1"/>
  <c r="BI66" i="1"/>
  <c r="BH66" i="1"/>
  <c r="BG66" i="1"/>
  <c r="BF66" i="1"/>
  <c r="BE66" i="1"/>
  <c r="BD66" i="1"/>
  <c r="BC66" i="1"/>
  <c r="BB66" i="1"/>
  <c r="AD66" i="1"/>
  <c r="G66" i="1"/>
  <c r="DP65" i="1"/>
  <c r="DO65" i="1"/>
  <c r="DN65" i="1"/>
  <c r="DM65" i="1"/>
  <c r="DL65" i="1"/>
  <c r="DK65" i="1"/>
  <c r="DJ65" i="1"/>
  <c r="DI65" i="1"/>
  <c r="DH65" i="1"/>
  <c r="DG65" i="1"/>
  <c r="DF65" i="1"/>
  <c r="DE65" i="1"/>
  <c r="DD65" i="1"/>
  <c r="DC65" i="1"/>
  <c r="DB65" i="1"/>
  <c r="DA65" i="1"/>
  <c r="CZ65" i="1"/>
  <c r="CY65" i="1"/>
  <c r="CX65" i="1"/>
  <c r="CW65" i="1"/>
  <c r="CV65" i="1"/>
  <c r="BX65" i="1"/>
  <c r="BV65" i="1"/>
  <c r="BU65" i="1"/>
  <c r="BT65" i="1"/>
  <c r="BS65" i="1"/>
  <c r="BR65" i="1"/>
  <c r="BQ65" i="1"/>
  <c r="BP65" i="1"/>
  <c r="BO65" i="1"/>
  <c r="BN65" i="1"/>
  <c r="BM65" i="1"/>
  <c r="BL65" i="1"/>
  <c r="BK65" i="1"/>
  <c r="BJ65" i="1"/>
  <c r="BI65" i="1"/>
  <c r="BH65" i="1"/>
  <c r="BG65" i="1"/>
  <c r="BF65" i="1"/>
  <c r="BE65" i="1"/>
  <c r="BA65" i="1" s="1"/>
  <c r="BD65" i="1"/>
  <c r="BC65" i="1"/>
  <c r="BB65" i="1"/>
  <c r="AD65" i="1"/>
  <c r="G65" i="1"/>
  <c r="DR65" i="1" s="1"/>
  <c r="DP64" i="1"/>
  <c r="DO64" i="1"/>
  <c r="DN64" i="1"/>
  <c r="DM64" i="1"/>
  <c r="DL64" i="1"/>
  <c r="DK64" i="1"/>
  <c r="DJ64" i="1"/>
  <c r="DI64" i="1"/>
  <c r="DH64" i="1"/>
  <c r="DG64" i="1"/>
  <c r="DF64" i="1"/>
  <c r="DE64" i="1"/>
  <c r="DD64" i="1"/>
  <c r="DC64" i="1"/>
  <c r="DB64" i="1"/>
  <c r="DA64" i="1"/>
  <c r="CZ64" i="1"/>
  <c r="CY64" i="1"/>
  <c r="CX64" i="1"/>
  <c r="CW64" i="1"/>
  <c r="CV64" i="1"/>
  <c r="BX64" i="1"/>
  <c r="BV64" i="1"/>
  <c r="BU64" i="1"/>
  <c r="BT64" i="1"/>
  <c r="BS64" i="1"/>
  <c r="BR64" i="1"/>
  <c r="BQ64" i="1"/>
  <c r="BP64" i="1"/>
  <c r="BO64" i="1"/>
  <c r="BN64" i="1"/>
  <c r="BM64" i="1"/>
  <c r="BL64" i="1"/>
  <c r="BK64" i="1"/>
  <c r="BJ64" i="1"/>
  <c r="BI64" i="1"/>
  <c r="BH64" i="1"/>
  <c r="BG64" i="1"/>
  <c r="BF64" i="1"/>
  <c r="BE64" i="1"/>
  <c r="BD64" i="1"/>
  <c r="BC64" i="1"/>
  <c r="BB64" i="1"/>
  <c r="AD64" i="1"/>
  <c r="AC64" i="1"/>
  <c r="AZ64" i="1" s="1"/>
  <c r="G64" i="1"/>
  <c r="DP63" i="1"/>
  <c r="DO63" i="1"/>
  <c r="DN63" i="1"/>
  <c r="DM63" i="1"/>
  <c r="DL63" i="1"/>
  <c r="DK63" i="1"/>
  <c r="DJ63" i="1"/>
  <c r="DI63" i="1"/>
  <c r="DH63" i="1"/>
  <c r="DG63" i="1"/>
  <c r="DF63" i="1"/>
  <c r="DE63" i="1"/>
  <c r="DD63" i="1"/>
  <c r="DC63" i="1"/>
  <c r="DB63" i="1"/>
  <c r="DA63" i="1"/>
  <c r="CZ63" i="1"/>
  <c r="CY63" i="1"/>
  <c r="CX63" i="1"/>
  <c r="CW63" i="1"/>
  <c r="CV63" i="1"/>
  <c r="CU63" i="1" s="1"/>
  <c r="DT63" i="1" s="1"/>
  <c r="BX63" i="1"/>
  <c r="BV63" i="1"/>
  <c r="BU63" i="1"/>
  <c r="BT63" i="1"/>
  <c r="BS63" i="1"/>
  <c r="BR63" i="1"/>
  <c r="BQ63" i="1"/>
  <c r="BP63" i="1"/>
  <c r="BO63" i="1"/>
  <c r="BN63" i="1"/>
  <c r="BM63" i="1"/>
  <c r="BL63" i="1"/>
  <c r="BK63" i="1"/>
  <c r="BJ63" i="1"/>
  <c r="BI63" i="1"/>
  <c r="BH63" i="1"/>
  <c r="BG63" i="1"/>
  <c r="BF63" i="1"/>
  <c r="BE63" i="1"/>
  <c r="BD63" i="1"/>
  <c r="BC63" i="1"/>
  <c r="BB63" i="1"/>
  <c r="BA63" i="1" s="1"/>
  <c r="DS63" i="1" s="1"/>
  <c r="AD63" i="1"/>
  <c r="AC63" i="1" s="1"/>
  <c r="AZ63" i="1" s="1"/>
  <c r="G63" i="1"/>
  <c r="DR63" i="1" s="1"/>
  <c r="DR62" i="1"/>
  <c r="DP62" i="1"/>
  <c r="DO62" i="1"/>
  <c r="DN62" i="1"/>
  <c r="DM62" i="1"/>
  <c r="DL62" i="1"/>
  <c r="DK62" i="1"/>
  <c r="DJ62" i="1"/>
  <c r="DI62" i="1"/>
  <c r="DI71" i="1" s="1"/>
  <c r="DH62" i="1"/>
  <c r="DG62" i="1"/>
  <c r="DF62" i="1"/>
  <c r="DE62" i="1"/>
  <c r="DD62" i="1"/>
  <c r="DC62" i="1"/>
  <c r="DB62" i="1"/>
  <c r="DA62" i="1"/>
  <c r="CZ62" i="1"/>
  <c r="CY62" i="1"/>
  <c r="CX62" i="1"/>
  <c r="CV62" i="1"/>
  <c r="BZ62" i="1"/>
  <c r="CW62" i="1" s="1"/>
  <c r="BV62" i="1"/>
  <c r="BU62" i="1"/>
  <c r="BT62" i="1"/>
  <c r="BS62" i="1"/>
  <c r="BR62" i="1"/>
  <c r="BQ62" i="1"/>
  <c r="BP62" i="1"/>
  <c r="BO62" i="1"/>
  <c r="BN62" i="1"/>
  <c r="BM62" i="1"/>
  <c r="BL62" i="1"/>
  <c r="BK62" i="1"/>
  <c r="BJ62" i="1"/>
  <c r="BI62" i="1"/>
  <c r="BH62" i="1"/>
  <c r="BG62" i="1"/>
  <c r="BF62" i="1"/>
  <c r="BE62" i="1"/>
  <c r="BD62" i="1"/>
  <c r="BB62" i="1"/>
  <c r="AF62" i="1"/>
  <c r="AD62" i="1" s="1"/>
  <c r="AC62" i="1" s="1"/>
  <c r="AZ62" i="1" s="1"/>
  <c r="G62" i="1"/>
  <c r="DR61" i="1"/>
  <c r="DP61" i="1"/>
  <c r="DO61" i="1"/>
  <c r="DN61" i="1"/>
  <c r="DM61" i="1"/>
  <c r="DL61" i="1"/>
  <c r="DK61" i="1"/>
  <c r="DJ61" i="1"/>
  <c r="DI61" i="1"/>
  <c r="DH61" i="1"/>
  <c r="DG61" i="1"/>
  <c r="DF61" i="1"/>
  <c r="DE61" i="1"/>
  <c r="DD61" i="1"/>
  <c r="DC61" i="1"/>
  <c r="DB61" i="1"/>
  <c r="DA61" i="1"/>
  <c r="CZ61" i="1"/>
  <c r="CU61" i="1" s="1"/>
  <c r="DT61" i="1" s="1"/>
  <c r="CY61" i="1"/>
  <c r="CX61" i="1"/>
  <c r="CW61" i="1"/>
  <c r="CV61" i="1"/>
  <c r="BX61" i="1"/>
  <c r="BW61" i="1"/>
  <c r="CT61" i="1" s="1"/>
  <c r="BV61" i="1"/>
  <c r="BU61" i="1"/>
  <c r="BT61" i="1"/>
  <c r="BS61" i="1"/>
  <c r="BR61" i="1"/>
  <c r="BQ61" i="1"/>
  <c r="BP61" i="1"/>
  <c r="BO61" i="1"/>
  <c r="BN61" i="1"/>
  <c r="BM61" i="1"/>
  <c r="BL61" i="1"/>
  <c r="BK61" i="1"/>
  <c r="BJ61" i="1"/>
  <c r="BI61" i="1"/>
  <c r="BH61" i="1"/>
  <c r="BG61" i="1"/>
  <c r="BF61" i="1"/>
  <c r="BE61" i="1"/>
  <c r="BD61" i="1"/>
  <c r="BC61" i="1"/>
  <c r="BB61" i="1"/>
  <c r="BA61" i="1" s="1"/>
  <c r="AD61" i="1"/>
  <c r="AC61" i="1" s="1"/>
  <c r="AZ61" i="1" s="1"/>
  <c r="G61" i="1"/>
  <c r="DR60" i="1"/>
  <c r="DP60" i="1"/>
  <c r="DO60" i="1"/>
  <c r="DN60" i="1"/>
  <c r="DM60" i="1"/>
  <c r="DL60" i="1"/>
  <c r="DK60" i="1"/>
  <c r="DJ60" i="1"/>
  <c r="DI60" i="1"/>
  <c r="DH60" i="1"/>
  <c r="DG60" i="1"/>
  <c r="DF60" i="1"/>
  <c r="DE60" i="1"/>
  <c r="DD60" i="1"/>
  <c r="DC60" i="1"/>
  <c r="DB60" i="1"/>
  <c r="DA60" i="1"/>
  <c r="CZ60" i="1"/>
  <c r="CY60" i="1"/>
  <c r="CX60" i="1"/>
  <c r="CW60" i="1"/>
  <c r="CV60" i="1"/>
  <c r="BX60" i="1"/>
  <c r="BV60" i="1"/>
  <c r="BU60" i="1"/>
  <c r="BT60" i="1"/>
  <c r="BS60" i="1"/>
  <c r="BR60" i="1"/>
  <c r="BQ60" i="1"/>
  <c r="BP60" i="1"/>
  <c r="BO60" i="1"/>
  <c r="BN60" i="1"/>
  <c r="BM60" i="1"/>
  <c r="BL60" i="1"/>
  <c r="BK60" i="1"/>
  <c r="BJ60" i="1"/>
  <c r="BI60" i="1"/>
  <c r="BH60" i="1"/>
  <c r="BG60" i="1"/>
  <c r="BF60" i="1"/>
  <c r="BE60" i="1"/>
  <c r="BD60" i="1"/>
  <c r="BC60" i="1"/>
  <c r="BB60" i="1"/>
  <c r="AD60" i="1"/>
  <c r="G60" i="1"/>
  <c r="DP59" i="1"/>
  <c r="DO59" i="1"/>
  <c r="DN59" i="1"/>
  <c r="DM59" i="1"/>
  <c r="DL59" i="1"/>
  <c r="DK59" i="1"/>
  <c r="DJ59" i="1"/>
  <c r="DI59" i="1"/>
  <c r="DH59" i="1"/>
  <c r="DG59" i="1"/>
  <c r="DF59" i="1"/>
  <c r="DE59" i="1"/>
  <c r="DD59" i="1"/>
  <c r="DC59" i="1"/>
  <c r="DB59" i="1"/>
  <c r="DA59" i="1"/>
  <c r="CZ59" i="1"/>
  <c r="CY59" i="1"/>
  <c r="CX59" i="1"/>
  <c r="CW59" i="1"/>
  <c r="CV59" i="1"/>
  <c r="BX59" i="1"/>
  <c r="BV59" i="1"/>
  <c r="BU59" i="1"/>
  <c r="BT59" i="1"/>
  <c r="BS59" i="1"/>
  <c r="BR59" i="1"/>
  <c r="BQ59" i="1"/>
  <c r="BP59" i="1"/>
  <c r="BO59" i="1"/>
  <c r="BN59" i="1"/>
  <c r="BM59" i="1"/>
  <c r="BL59" i="1"/>
  <c r="BK59" i="1"/>
  <c r="BJ59" i="1"/>
  <c r="BI59" i="1"/>
  <c r="BH59" i="1"/>
  <c r="BG59" i="1"/>
  <c r="BF59" i="1"/>
  <c r="BE59" i="1"/>
  <c r="BD59" i="1"/>
  <c r="BC59" i="1"/>
  <c r="BA59" i="1" s="1"/>
  <c r="BB59" i="1"/>
  <c r="AD59" i="1"/>
  <c r="AC59" i="1"/>
  <c r="AZ59" i="1" s="1"/>
  <c r="G59" i="1"/>
  <c r="DP58" i="1"/>
  <c r="DO58" i="1"/>
  <c r="DN58" i="1"/>
  <c r="DL58" i="1"/>
  <c r="DK58" i="1"/>
  <c r="DJ58" i="1"/>
  <c r="DI58" i="1"/>
  <c r="DH58" i="1"/>
  <c r="DG58" i="1"/>
  <c r="DF58" i="1"/>
  <c r="DE58" i="1"/>
  <c r="DD58" i="1"/>
  <c r="DC58" i="1"/>
  <c r="DB58" i="1"/>
  <c r="DA58" i="1"/>
  <c r="CZ58" i="1"/>
  <c r="CY58" i="1"/>
  <c r="CX58" i="1"/>
  <c r="CW58" i="1"/>
  <c r="CV58" i="1"/>
  <c r="CP58" i="1"/>
  <c r="CP131" i="1" s="1"/>
  <c r="BV58" i="1"/>
  <c r="BU58" i="1"/>
  <c r="BT58" i="1"/>
  <c r="BR58" i="1"/>
  <c r="BQ58" i="1"/>
  <c r="BP58" i="1"/>
  <c r="BO58" i="1"/>
  <c r="BN58" i="1"/>
  <c r="BM58" i="1"/>
  <c r="BL58" i="1"/>
  <c r="BK58" i="1"/>
  <c r="BJ58" i="1"/>
  <c r="BI58" i="1"/>
  <c r="BH58" i="1"/>
  <c r="BG58" i="1"/>
  <c r="BF58" i="1"/>
  <c r="BE58" i="1"/>
  <c r="BD58" i="1"/>
  <c r="BC58" i="1"/>
  <c r="BB58" i="1"/>
  <c r="AV58" i="1"/>
  <c r="AV131" i="1" s="1"/>
  <c r="G58" i="1"/>
  <c r="DP57" i="1"/>
  <c r="DO57" i="1"/>
  <c r="DN57" i="1"/>
  <c r="DM57" i="1"/>
  <c r="DL57" i="1"/>
  <c r="DK57" i="1"/>
  <c r="DI57" i="1"/>
  <c r="DH57" i="1"/>
  <c r="DG57" i="1"/>
  <c r="DF57" i="1"/>
  <c r="DE57" i="1"/>
  <c r="DD57" i="1"/>
  <c r="DC57" i="1"/>
  <c r="DB57" i="1"/>
  <c r="DA57" i="1"/>
  <c r="CZ57" i="1"/>
  <c r="CY57" i="1"/>
  <c r="CX57" i="1"/>
  <c r="CW57" i="1"/>
  <c r="CV57" i="1"/>
  <c r="CM57" i="1"/>
  <c r="CM131" i="1" s="1"/>
  <c r="BV57" i="1"/>
  <c r="BU57" i="1"/>
  <c r="BT57" i="1"/>
  <c r="BS57" i="1"/>
  <c r="BR57" i="1"/>
  <c r="BQ57" i="1"/>
  <c r="BO57" i="1"/>
  <c r="BN57" i="1"/>
  <c r="BM57" i="1"/>
  <c r="BL57" i="1"/>
  <c r="BK57" i="1"/>
  <c r="BJ57" i="1"/>
  <c r="BI57" i="1"/>
  <c r="BH57" i="1"/>
  <c r="BG57" i="1"/>
  <c r="BF57" i="1"/>
  <c r="BE57" i="1"/>
  <c r="BD57" i="1"/>
  <c r="BC57" i="1"/>
  <c r="BB57" i="1"/>
  <c r="AS57" i="1"/>
  <c r="AS131" i="1" s="1"/>
  <c r="G57" i="1"/>
  <c r="DP56" i="1"/>
  <c r="DO56" i="1"/>
  <c r="DN56" i="1"/>
  <c r="DM56" i="1"/>
  <c r="DL56" i="1"/>
  <c r="DK56" i="1"/>
  <c r="DJ56" i="1"/>
  <c r="DI56" i="1"/>
  <c r="DH56" i="1"/>
  <c r="DG56" i="1"/>
  <c r="DE56" i="1"/>
  <c r="DD56" i="1"/>
  <c r="DC56" i="1"/>
  <c r="DB56" i="1"/>
  <c r="DA56" i="1"/>
  <c r="CZ56" i="1"/>
  <c r="CY56" i="1"/>
  <c r="CX56" i="1"/>
  <c r="CW56" i="1"/>
  <c r="CV56" i="1"/>
  <c r="CI56" i="1"/>
  <c r="BX56" i="1" s="1"/>
  <c r="BV56" i="1"/>
  <c r="BU56" i="1"/>
  <c r="BT56" i="1"/>
  <c r="BS56" i="1"/>
  <c r="BR56" i="1"/>
  <c r="BQ56" i="1"/>
  <c r="BP56" i="1"/>
  <c r="BO56" i="1"/>
  <c r="BN56" i="1"/>
  <c r="BM56" i="1"/>
  <c r="BK56" i="1"/>
  <c r="BJ56" i="1"/>
  <c r="BI56" i="1"/>
  <c r="BH56" i="1"/>
  <c r="BG56" i="1"/>
  <c r="BF56" i="1"/>
  <c r="BE56" i="1"/>
  <c r="BD56" i="1"/>
  <c r="BC56" i="1"/>
  <c r="BB56" i="1"/>
  <c r="AO56" i="1"/>
  <c r="AD56" i="1" s="1"/>
  <c r="G56" i="1"/>
  <c r="DP55" i="1"/>
  <c r="DO55" i="1"/>
  <c r="DN55" i="1"/>
  <c r="DM55" i="1"/>
  <c r="DL55" i="1"/>
  <c r="DK55" i="1"/>
  <c r="DJ55" i="1"/>
  <c r="DI55" i="1"/>
  <c r="DH55" i="1"/>
  <c r="DG55" i="1"/>
  <c r="DF55" i="1"/>
  <c r="DE55" i="1"/>
  <c r="DD55" i="1"/>
  <c r="DC55" i="1"/>
  <c r="DB55" i="1"/>
  <c r="DA55" i="1"/>
  <c r="CZ55" i="1"/>
  <c r="CY55" i="1"/>
  <c r="CX55" i="1"/>
  <c r="CW55" i="1"/>
  <c r="CU55" i="1" s="1"/>
  <c r="DT55" i="1" s="1"/>
  <c r="CV55" i="1"/>
  <c r="BV55" i="1"/>
  <c r="BU55" i="1"/>
  <c r="BT55" i="1"/>
  <c r="BS55" i="1"/>
  <c r="BR55" i="1"/>
  <c r="BQ55" i="1"/>
  <c r="BP55" i="1"/>
  <c r="BO55" i="1"/>
  <c r="BN55" i="1"/>
  <c r="BM55" i="1"/>
  <c r="BL55" i="1"/>
  <c r="BK55" i="1"/>
  <c r="BJ55" i="1"/>
  <c r="BI55" i="1"/>
  <c r="BH55" i="1"/>
  <c r="BG55" i="1"/>
  <c r="BF55" i="1"/>
  <c r="BE55" i="1"/>
  <c r="BD55" i="1"/>
  <c r="BC55" i="1"/>
  <c r="BB55" i="1"/>
  <c r="BA55" i="1" s="1"/>
  <c r="DS55" i="1" s="1"/>
  <c r="AZ55" i="1"/>
  <c r="AD55" i="1"/>
  <c r="AC55" i="1"/>
  <c r="G55" i="1"/>
  <c r="DR55" i="1" s="1"/>
  <c r="DR54" i="1"/>
  <c r="DP54" i="1"/>
  <c r="DO54" i="1"/>
  <c r="DN54" i="1"/>
  <c r="DM54" i="1"/>
  <c r="DL54" i="1"/>
  <c r="DK54" i="1"/>
  <c r="DJ54" i="1"/>
  <c r="DI54" i="1"/>
  <c r="DH54" i="1"/>
  <c r="DG54" i="1"/>
  <c r="DF54" i="1"/>
  <c r="DE54" i="1"/>
  <c r="DD54" i="1"/>
  <c r="DC54" i="1"/>
  <c r="DB54" i="1"/>
  <c r="DA54" i="1"/>
  <c r="CZ54" i="1"/>
  <c r="CY54" i="1"/>
  <c r="CX54" i="1"/>
  <c r="CW54" i="1"/>
  <c r="CV54" i="1"/>
  <c r="BX54" i="1"/>
  <c r="BV54" i="1"/>
  <c r="BU54" i="1"/>
  <c r="BT54" i="1"/>
  <c r="BS54" i="1"/>
  <c r="BR54" i="1"/>
  <c r="BQ54" i="1"/>
  <c r="BP54" i="1"/>
  <c r="BO54" i="1"/>
  <c r="BN54" i="1"/>
  <c r="BM54" i="1"/>
  <c r="BL54" i="1"/>
  <c r="BK54" i="1"/>
  <c r="BJ54" i="1"/>
  <c r="BI54" i="1"/>
  <c r="BH54" i="1"/>
  <c r="BG54" i="1"/>
  <c r="BF54" i="1"/>
  <c r="BA54" i="1" s="1"/>
  <c r="DS54" i="1" s="1"/>
  <c r="BE54" i="1"/>
  <c r="BD54" i="1"/>
  <c r="BC54" i="1"/>
  <c r="BB54" i="1"/>
  <c r="AD54" i="1"/>
  <c r="AC54" i="1"/>
  <c r="AZ54" i="1" s="1"/>
  <c r="G54" i="1"/>
  <c r="DR53" i="1"/>
  <c r="DP53" i="1"/>
  <c r="DO53" i="1"/>
  <c r="DN53" i="1"/>
  <c r="DM53" i="1"/>
  <c r="DL53" i="1"/>
  <c r="DK53" i="1"/>
  <c r="DJ53" i="1"/>
  <c r="DI53" i="1"/>
  <c r="DH53" i="1"/>
  <c r="DG53" i="1"/>
  <c r="DF53" i="1"/>
  <c r="DE53" i="1"/>
  <c r="DD53" i="1"/>
  <c r="DC53" i="1"/>
  <c r="DA53" i="1"/>
  <c r="CZ53" i="1"/>
  <c r="CY53" i="1"/>
  <c r="CX53" i="1"/>
  <c r="CW53" i="1"/>
  <c r="CV53" i="1"/>
  <c r="CE53" i="1"/>
  <c r="DB53" i="1" s="1"/>
  <c r="BV53" i="1"/>
  <c r="BU53" i="1"/>
  <c r="BT53" i="1"/>
  <c r="BS53" i="1"/>
  <c r="BR53" i="1"/>
  <c r="BQ53" i="1"/>
  <c r="BP53" i="1"/>
  <c r="BO53" i="1"/>
  <c r="BN53" i="1"/>
  <c r="BM53" i="1"/>
  <c r="BL53" i="1"/>
  <c r="BK53" i="1"/>
  <c r="BJ53" i="1"/>
  <c r="BI53" i="1"/>
  <c r="BG53" i="1"/>
  <c r="BF53" i="1"/>
  <c r="BE53" i="1"/>
  <c r="BD53" i="1"/>
  <c r="BC53" i="1"/>
  <c r="BB53" i="1"/>
  <c r="AK53" i="1"/>
  <c r="AD53" i="1" s="1"/>
  <c r="AC53" i="1" s="1"/>
  <c r="AZ53" i="1" s="1"/>
  <c r="G53" i="1"/>
  <c r="DP52" i="1"/>
  <c r="DO52" i="1"/>
  <c r="DN52" i="1"/>
  <c r="DM52" i="1"/>
  <c r="DL52" i="1"/>
  <c r="DK52" i="1"/>
  <c r="DJ52" i="1"/>
  <c r="DI52" i="1"/>
  <c r="DH52" i="1"/>
  <c r="DG52" i="1"/>
  <c r="DF52" i="1"/>
  <c r="DE52" i="1"/>
  <c r="DD52" i="1"/>
  <c r="DC52" i="1"/>
  <c r="DB52" i="1"/>
  <c r="DA52" i="1"/>
  <c r="CZ52" i="1"/>
  <c r="CY52" i="1"/>
  <c r="CX52" i="1"/>
  <c r="CW52" i="1"/>
  <c r="CV52" i="1"/>
  <c r="BX52" i="1"/>
  <c r="BV52" i="1"/>
  <c r="BU52" i="1"/>
  <c r="BT52" i="1"/>
  <c r="BS52" i="1"/>
  <c r="BR52" i="1"/>
  <c r="BQ52" i="1"/>
  <c r="BP52" i="1"/>
  <c r="BO52" i="1"/>
  <c r="BN52" i="1"/>
  <c r="BM52" i="1"/>
  <c r="BL52" i="1"/>
  <c r="BK52" i="1"/>
  <c r="BJ52" i="1"/>
  <c r="BI52" i="1"/>
  <c r="BH52" i="1"/>
  <c r="BG52" i="1"/>
  <c r="BF52" i="1"/>
  <c r="BE52" i="1"/>
  <c r="BD52" i="1"/>
  <c r="BC52" i="1"/>
  <c r="BB52" i="1"/>
  <c r="AD52" i="1"/>
  <c r="T52" i="1"/>
  <c r="G52" i="1" s="1"/>
  <c r="DP51" i="1"/>
  <c r="DO51" i="1"/>
  <c r="DN51" i="1"/>
  <c r="DM51" i="1"/>
  <c r="DL51" i="1"/>
  <c r="DJ51" i="1"/>
  <c r="DI51" i="1"/>
  <c r="DH51" i="1"/>
  <c r="DG51" i="1"/>
  <c r="DF51" i="1"/>
  <c r="DE51" i="1"/>
  <c r="DD51" i="1"/>
  <c r="DC51" i="1"/>
  <c r="DB51" i="1"/>
  <c r="DA51" i="1"/>
  <c r="CZ51" i="1"/>
  <c r="CY51" i="1"/>
  <c r="CX51" i="1"/>
  <c r="CW51" i="1"/>
  <c r="CV51" i="1"/>
  <c r="CN51" i="1"/>
  <c r="DK51" i="1" s="1"/>
  <c r="BV51" i="1"/>
  <c r="BU51" i="1"/>
  <c r="BT51" i="1"/>
  <c r="BS51" i="1"/>
  <c r="BR51" i="1"/>
  <c r="BP51" i="1"/>
  <c r="BO51" i="1"/>
  <c r="BN51" i="1"/>
  <c r="BM51" i="1"/>
  <c r="BL51" i="1"/>
  <c r="BK51" i="1"/>
  <c r="BJ51" i="1"/>
  <c r="BI51" i="1"/>
  <c r="BH51" i="1"/>
  <c r="BG51" i="1"/>
  <c r="BF51" i="1"/>
  <c r="BE51" i="1"/>
  <c r="BD51" i="1"/>
  <c r="BC51" i="1"/>
  <c r="BB51" i="1"/>
  <c r="AT51" i="1"/>
  <c r="BQ51" i="1" s="1"/>
  <c r="AD51" i="1"/>
  <c r="G51" i="1"/>
  <c r="DR51" i="1" s="1"/>
  <c r="DO50" i="1"/>
  <c r="DN50" i="1"/>
  <c r="DM50" i="1"/>
  <c r="DL50" i="1"/>
  <c r="DK50" i="1"/>
  <c r="DJ50" i="1"/>
  <c r="DI50" i="1"/>
  <c r="DH50" i="1"/>
  <c r="DG50" i="1"/>
  <c r="DF50" i="1"/>
  <c r="DE50" i="1"/>
  <c r="DD50" i="1"/>
  <c r="DC50" i="1"/>
  <c r="DB50" i="1"/>
  <c r="DA50" i="1"/>
  <c r="CZ50" i="1"/>
  <c r="CY50" i="1"/>
  <c r="CX50" i="1"/>
  <c r="CV50" i="1"/>
  <c r="CS50" i="1"/>
  <c r="DP50" i="1" s="1"/>
  <c r="BZ50" i="1"/>
  <c r="CW50" i="1" s="1"/>
  <c r="BU50" i="1"/>
  <c r="BT50" i="1"/>
  <c r="BS50" i="1"/>
  <c r="BR50" i="1"/>
  <c r="BQ50" i="1"/>
  <c r="BP50" i="1"/>
  <c r="BO50" i="1"/>
  <c r="BN50" i="1"/>
  <c r="BM50" i="1"/>
  <c r="BL50" i="1"/>
  <c r="BK50" i="1"/>
  <c r="BJ50" i="1"/>
  <c r="BI50" i="1"/>
  <c r="BH50" i="1"/>
  <c r="BG50" i="1"/>
  <c r="BF50" i="1"/>
  <c r="BE50" i="1"/>
  <c r="BD50" i="1"/>
  <c r="BB50" i="1"/>
  <c r="AY50" i="1"/>
  <c r="BV50" i="1" s="1"/>
  <c r="AF50" i="1"/>
  <c r="BC50" i="1" s="1"/>
  <c r="BA50" i="1" s="1"/>
  <c r="G50" i="1"/>
  <c r="DR50" i="1" s="1"/>
  <c r="DP49" i="1"/>
  <c r="DO49" i="1"/>
  <c r="DN49" i="1"/>
  <c r="DM49" i="1"/>
  <c r="DL49" i="1"/>
  <c r="DK49" i="1"/>
  <c r="DJ49" i="1"/>
  <c r="DI49" i="1"/>
  <c r="DH49" i="1"/>
  <c r="DG49" i="1"/>
  <c r="DF49" i="1"/>
  <c r="DE49" i="1"/>
  <c r="DD49" i="1"/>
  <c r="DC49" i="1"/>
  <c r="DB49" i="1"/>
  <c r="DA49" i="1"/>
  <c r="CZ49" i="1"/>
  <c r="CY49" i="1"/>
  <c r="CX49" i="1"/>
  <c r="CW49" i="1"/>
  <c r="CV49" i="1"/>
  <c r="BX49" i="1"/>
  <c r="BV49" i="1"/>
  <c r="BU49" i="1"/>
  <c r="BT49" i="1"/>
  <c r="BS49" i="1"/>
  <c r="BR49" i="1"/>
  <c r="BQ49" i="1"/>
  <c r="BP49" i="1"/>
  <c r="BO49" i="1"/>
  <c r="BN49" i="1"/>
  <c r="BM49" i="1"/>
  <c r="BL49" i="1"/>
  <c r="BK49" i="1"/>
  <c r="BJ49" i="1"/>
  <c r="BI49" i="1"/>
  <c r="BH49" i="1"/>
  <c r="BG49" i="1"/>
  <c r="BF49" i="1"/>
  <c r="BA49" i="1" s="1"/>
  <c r="DS49" i="1" s="1"/>
  <c r="BE49" i="1"/>
  <c r="BD49" i="1"/>
  <c r="BC49" i="1"/>
  <c r="BB49" i="1"/>
  <c r="AD49" i="1"/>
  <c r="AC49" i="1"/>
  <c r="AZ49" i="1" s="1"/>
  <c r="G49" i="1"/>
  <c r="DR49" i="1" s="1"/>
  <c r="DP48" i="1"/>
  <c r="DO48" i="1"/>
  <c r="DN48" i="1"/>
  <c r="DM48" i="1"/>
  <c r="DL48" i="1"/>
  <c r="DK48" i="1"/>
  <c r="DJ48" i="1"/>
  <c r="DI48" i="1"/>
  <c r="DH48" i="1"/>
  <c r="DG48" i="1"/>
  <c r="DF48" i="1"/>
  <c r="DE48" i="1"/>
  <c r="DD48" i="1"/>
  <c r="DC48" i="1"/>
  <c r="DB48" i="1"/>
  <c r="DA48" i="1"/>
  <c r="CZ48" i="1"/>
  <c r="CY48" i="1"/>
  <c r="CX48" i="1"/>
  <c r="CV48" i="1"/>
  <c r="BZ48" i="1"/>
  <c r="BX48" i="1" s="1"/>
  <c r="BV48" i="1"/>
  <c r="BU48" i="1"/>
  <c r="BT48" i="1"/>
  <c r="BS48" i="1"/>
  <c r="BR48" i="1"/>
  <c r="BQ48" i="1"/>
  <c r="BP48" i="1"/>
  <c r="BO48" i="1"/>
  <c r="BN48" i="1"/>
  <c r="BM48" i="1"/>
  <c r="BL48" i="1"/>
  <c r="BK48" i="1"/>
  <c r="BJ48" i="1"/>
  <c r="BI48" i="1"/>
  <c r="BH48" i="1"/>
  <c r="BG48" i="1"/>
  <c r="BF48" i="1"/>
  <c r="BE48" i="1"/>
  <c r="BD48" i="1"/>
  <c r="BB48" i="1"/>
  <c r="AF48" i="1"/>
  <c r="BC48" i="1" s="1"/>
  <c r="G48" i="1"/>
  <c r="DR48" i="1" s="1"/>
  <c r="DO47" i="1"/>
  <c r="DN47" i="1"/>
  <c r="DM47" i="1"/>
  <c r="DL47" i="1"/>
  <c r="DK47" i="1"/>
  <c r="DJ47" i="1"/>
  <c r="DI47" i="1"/>
  <c r="DH47" i="1"/>
  <c r="DG47" i="1"/>
  <c r="DF47" i="1"/>
  <c r="DE47" i="1"/>
  <c r="DD47" i="1"/>
  <c r="DC47" i="1"/>
  <c r="DB47" i="1"/>
  <c r="DA47" i="1"/>
  <c r="CZ47" i="1"/>
  <c r="CY47" i="1"/>
  <c r="CX47" i="1"/>
  <c r="CW47" i="1"/>
  <c r="CV47" i="1"/>
  <c r="CS47" i="1"/>
  <c r="BU47" i="1"/>
  <c r="BT47" i="1"/>
  <c r="BS47" i="1"/>
  <c r="BR47" i="1"/>
  <c r="BQ47" i="1"/>
  <c r="BP47" i="1"/>
  <c r="BO47" i="1"/>
  <c r="BN47" i="1"/>
  <c r="BM47" i="1"/>
  <c r="BL47" i="1"/>
  <c r="BK47" i="1"/>
  <c r="BJ47" i="1"/>
  <c r="BI47" i="1"/>
  <c r="BH47" i="1"/>
  <c r="BG47" i="1"/>
  <c r="BF47" i="1"/>
  <c r="BE47" i="1"/>
  <c r="BD47" i="1"/>
  <c r="BC47" i="1"/>
  <c r="BB47" i="1"/>
  <c r="AY47" i="1"/>
  <c r="BV47" i="1" s="1"/>
  <c r="AD47" i="1"/>
  <c r="G47" i="1"/>
  <c r="DR47" i="1" s="1"/>
  <c r="DR46" i="1"/>
  <c r="DP46" i="1"/>
  <c r="DO46" i="1"/>
  <c r="DN46" i="1"/>
  <c r="DM46" i="1"/>
  <c r="DL46" i="1"/>
  <c r="DK46" i="1"/>
  <c r="DJ46" i="1"/>
  <c r="DI46" i="1"/>
  <c r="DH46" i="1"/>
  <c r="DG46" i="1"/>
  <c r="DF46" i="1"/>
  <c r="DE46" i="1"/>
  <c r="DD46" i="1"/>
  <c r="DC46" i="1"/>
  <c r="DB46" i="1"/>
  <c r="DA46" i="1"/>
  <c r="CZ46" i="1"/>
  <c r="CY46" i="1"/>
  <c r="CX46" i="1"/>
  <c r="CV46" i="1"/>
  <c r="BZ46" i="1"/>
  <c r="BX46" i="1" s="1"/>
  <c r="BU46" i="1"/>
  <c r="BT46" i="1"/>
  <c r="BS46" i="1"/>
  <c r="BR46" i="1"/>
  <c r="BQ46" i="1"/>
  <c r="BP46" i="1"/>
  <c r="BO46" i="1"/>
  <c r="BN46" i="1"/>
  <c r="BM46" i="1"/>
  <c r="BL46" i="1"/>
  <c r="BK46" i="1"/>
  <c r="BJ46" i="1"/>
  <c r="BI46" i="1"/>
  <c r="BH46" i="1"/>
  <c r="BG46" i="1"/>
  <c r="BF46" i="1"/>
  <c r="BE46" i="1"/>
  <c r="BD46" i="1"/>
  <c r="BB46" i="1"/>
  <c r="AY46" i="1"/>
  <c r="AF46" i="1"/>
  <c r="BC46" i="1" s="1"/>
  <c r="G46" i="1"/>
  <c r="DR45" i="1"/>
  <c r="DP45" i="1"/>
  <c r="DO45" i="1"/>
  <c r="DN45" i="1"/>
  <c r="DM45" i="1"/>
  <c r="DL45" i="1"/>
  <c r="DK45" i="1"/>
  <c r="DJ45" i="1"/>
  <c r="DI45" i="1"/>
  <c r="DH45" i="1"/>
  <c r="DG45" i="1"/>
  <c r="DF45" i="1"/>
  <c r="DE45" i="1"/>
  <c r="DD45" i="1"/>
  <c r="DC45" i="1"/>
  <c r="DA45" i="1"/>
  <c r="CZ45" i="1"/>
  <c r="CY45" i="1"/>
  <c r="CX45" i="1"/>
  <c r="CW45" i="1"/>
  <c r="CV45" i="1"/>
  <c r="CE45" i="1"/>
  <c r="BV45" i="1"/>
  <c r="BU45" i="1"/>
  <c r="BT45" i="1"/>
  <c r="BS45" i="1"/>
  <c r="BR45" i="1"/>
  <c r="BQ45" i="1"/>
  <c r="BP45" i="1"/>
  <c r="BO45" i="1"/>
  <c r="BN45" i="1"/>
  <c r="BM45" i="1"/>
  <c r="BL45" i="1"/>
  <c r="BK45" i="1"/>
  <c r="BJ45" i="1"/>
  <c r="BI45" i="1"/>
  <c r="BG45" i="1"/>
  <c r="BF45" i="1"/>
  <c r="BE45" i="1"/>
  <c r="BD45" i="1"/>
  <c r="BC45" i="1"/>
  <c r="BB45" i="1"/>
  <c r="AK45" i="1"/>
  <c r="BH45" i="1" s="1"/>
  <c r="BA45" i="1" s="1"/>
  <c r="G45" i="1"/>
  <c r="DR44" i="1"/>
  <c r="DP44" i="1"/>
  <c r="DO44" i="1"/>
  <c r="DN44" i="1"/>
  <c r="DM44" i="1"/>
  <c r="DL44" i="1"/>
  <c r="DK44" i="1"/>
  <c r="DJ44" i="1"/>
  <c r="DI44" i="1"/>
  <c r="DH44" i="1"/>
  <c r="DG44" i="1"/>
  <c r="DE44" i="1"/>
  <c r="DD44" i="1"/>
  <c r="DC44" i="1"/>
  <c r="DB44" i="1"/>
  <c r="DA44" i="1"/>
  <c r="CZ44" i="1"/>
  <c r="CY44" i="1"/>
  <c r="CX44" i="1"/>
  <c r="CW44" i="1"/>
  <c r="CV44" i="1"/>
  <c r="CI44" i="1"/>
  <c r="DF44" i="1" s="1"/>
  <c r="BV44" i="1"/>
  <c r="BU44" i="1"/>
  <c r="BT44" i="1"/>
  <c r="BS44" i="1"/>
  <c r="BR44" i="1"/>
  <c r="BQ44" i="1"/>
  <c r="BP44" i="1"/>
  <c r="BO44" i="1"/>
  <c r="BN44" i="1"/>
  <c r="BM44" i="1"/>
  <c r="BK44" i="1"/>
  <c r="BJ44" i="1"/>
  <c r="BI44" i="1"/>
  <c r="BH44" i="1"/>
  <c r="BG44" i="1"/>
  <c r="BF44" i="1"/>
  <c r="BE44" i="1"/>
  <c r="BD44" i="1"/>
  <c r="BC44" i="1"/>
  <c r="BB44" i="1"/>
  <c r="AO44" i="1"/>
  <c r="AD44" i="1" s="1"/>
  <c r="G44" i="1"/>
  <c r="DR43" i="1"/>
  <c r="DP43" i="1"/>
  <c r="DO43" i="1"/>
  <c r="DN43" i="1"/>
  <c r="DM43" i="1"/>
  <c r="DL43" i="1"/>
  <c r="DK43" i="1"/>
  <c r="DJ43" i="1"/>
  <c r="DI43" i="1"/>
  <c r="DH43" i="1"/>
  <c r="DG43" i="1"/>
  <c r="DF43" i="1"/>
  <c r="DE43" i="1"/>
  <c r="DD43" i="1"/>
  <c r="DC43" i="1"/>
  <c r="DA43" i="1"/>
  <c r="CZ43" i="1"/>
  <c r="CY43" i="1"/>
  <c r="CX43" i="1"/>
  <c r="CW43" i="1"/>
  <c r="CV43" i="1"/>
  <c r="CE43" i="1"/>
  <c r="DB43" i="1" s="1"/>
  <c r="BV43" i="1"/>
  <c r="BU43" i="1"/>
  <c r="BT43" i="1"/>
  <c r="BS43" i="1"/>
  <c r="BR43" i="1"/>
  <c r="BQ43" i="1"/>
  <c r="BP43" i="1"/>
  <c r="BO43" i="1"/>
  <c r="BN43" i="1"/>
  <c r="BM43" i="1"/>
  <c r="BL43" i="1"/>
  <c r="BK43" i="1"/>
  <c r="BJ43" i="1"/>
  <c r="BI43" i="1"/>
  <c r="BG43" i="1"/>
  <c r="BF43" i="1"/>
  <c r="BE43" i="1"/>
  <c r="BD43" i="1"/>
  <c r="BC43" i="1"/>
  <c r="BB43" i="1"/>
  <c r="AK43" i="1"/>
  <c r="BH43" i="1" s="1"/>
  <c r="G43" i="1"/>
  <c r="DR42" i="1"/>
  <c r="DP42" i="1"/>
  <c r="DO42" i="1"/>
  <c r="DN42" i="1"/>
  <c r="DM42" i="1"/>
  <c r="DL42" i="1"/>
  <c r="DK42" i="1"/>
  <c r="DJ42" i="1"/>
  <c r="DI42" i="1"/>
  <c r="DH42" i="1"/>
  <c r="DG42" i="1"/>
  <c r="DF42" i="1"/>
  <c r="DE42" i="1"/>
  <c r="DD42" i="1"/>
  <c r="DC42" i="1"/>
  <c r="DA42" i="1"/>
  <c r="CZ42" i="1"/>
  <c r="CY42" i="1"/>
  <c r="CX42" i="1"/>
  <c r="CW42" i="1"/>
  <c r="CV42" i="1"/>
  <c r="CE42" i="1"/>
  <c r="BV42" i="1"/>
  <c r="BU42" i="1"/>
  <c r="BT42" i="1"/>
  <c r="BS42" i="1"/>
  <c r="BR42" i="1"/>
  <c r="BQ42" i="1"/>
  <c r="BP42" i="1"/>
  <c r="BO42" i="1"/>
  <c r="BN42" i="1"/>
  <c r="BM42" i="1"/>
  <c r="BL42" i="1"/>
  <c r="BK42" i="1"/>
  <c r="BJ42" i="1"/>
  <c r="BI42" i="1"/>
  <c r="BG42" i="1"/>
  <c r="BF42" i="1"/>
  <c r="BE42" i="1"/>
  <c r="BD42" i="1"/>
  <c r="BC42" i="1"/>
  <c r="BB42" i="1"/>
  <c r="AK42" i="1"/>
  <c r="G42" i="1"/>
  <c r="DR41" i="1"/>
  <c r="DP41" i="1"/>
  <c r="DO41" i="1"/>
  <c r="DN41" i="1"/>
  <c r="DM41" i="1"/>
  <c r="DL41" i="1"/>
  <c r="DJ41" i="1"/>
  <c r="DI41" i="1"/>
  <c r="DH41" i="1"/>
  <c r="DG41" i="1"/>
  <c r="DF41" i="1"/>
  <c r="DE41" i="1"/>
  <c r="DD41" i="1"/>
  <c r="DC41" i="1"/>
  <c r="DB41" i="1"/>
  <c r="DA41" i="1"/>
  <c r="CZ41" i="1"/>
  <c r="CY41" i="1"/>
  <c r="CX41" i="1"/>
  <c r="CW41" i="1"/>
  <c r="CV41" i="1"/>
  <c r="CN41" i="1"/>
  <c r="DK41" i="1" s="1"/>
  <c r="BV41" i="1"/>
  <c r="BU41" i="1"/>
  <c r="BT41" i="1"/>
  <c r="BS41" i="1"/>
  <c r="BR41" i="1"/>
  <c r="BP41" i="1"/>
  <c r="BO41" i="1"/>
  <c r="BN41" i="1"/>
  <c r="BM41" i="1"/>
  <c r="BL41" i="1"/>
  <c r="BK41" i="1"/>
  <c r="BJ41" i="1"/>
  <c r="BI41" i="1"/>
  <c r="BH41" i="1"/>
  <c r="BG41" i="1"/>
  <c r="BF41" i="1"/>
  <c r="BE41" i="1"/>
  <c r="BD41" i="1"/>
  <c r="BC41" i="1"/>
  <c r="BB41" i="1"/>
  <c r="AT41" i="1"/>
  <c r="BQ41" i="1" s="1"/>
  <c r="AD41" i="1"/>
  <c r="AC41" i="1" s="1"/>
  <c r="AZ41" i="1" s="1"/>
  <c r="G41" i="1"/>
  <c r="DP40" i="1"/>
  <c r="DO40" i="1"/>
  <c r="DN40" i="1"/>
  <c r="DM40" i="1"/>
  <c r="DL40" i="1"/>
  <c r="DK40" i="1"/>
  <c r="DJ40" i="1"/>
  <c r="DI40" i="1"/>
  <c r="DH40" i="1"/>
  <c r="DG40" i="1"/>
  <c r="DF40" i="1"/>
  <c r="DE40" i="1"/>
  <c r="DD40" i="1"/>
  <c r="DC40" i="1"/>
  <c r="DB40" i="1"/>
  <c r="DA40" i="1"/>
  <c r="CZ40" i="1"/>
  <c r="CY40" i="1"/>
  <c r="CX40" i="1"/>
  <c r="CW40" i="1"/>
  <c r="CV40" i="1"/>
  <c r="BX40" i="1"/>
  <c r="BV40" i="1"/>
  <c r="BU40" i="1"/>
  <c r="BT40" i="1"/>
  <c r="BS40" i="1"/>
  <c r="BR40" i="1"/>
  <c r="BQ40" i="1"/>
  <c r="BP40" i="1"/>
  <c r="BO40" i="1"/>
  <c r="BN40" i="1"/>
  <c r="BM40" i="1"/>
  <c r="BL40" i="1"/>
  <c r="BK40" i="1"/>
  <c r="BJ40" i="1"/>
  <c r="BI40" i="1"/>
  <c r="BH40" i="1"/>
  <c r="BG40" i="1"/>
  <c r="BF40" i="1"/>
  <c r="BE40" i="1"/>
  <c r="BC40" i="1"/>
  <c r="BB40" i="1"/>
  <c r="AG40" i="1"/>
  <c r="AD40" i="1"/>
  <c r="G40" i="1"/>
  <c r="DR40" i="1" s="1"/>
  <c r="DP39" i="1"/>
  <c r="DO39" i="1"/>
  <c r="DN39" i="1"/>
  <c r="DM39" i="1"/>
  <c r="DL39" i="1"/>
  <c r="DK39" i="1"/>
  <c r="DJ39" i="1"/>
  <c r="DI39" i="1"/>
  <c r="DH39" i="1"/>
  <c r="DG39" i="1"/>
  <c r="DF39" i="1"/>
  <c r="DE39" i="1"/>
  <c r="DD39" i="1"/>
  <c r="DC39" i="1"/>
  <c r="DB39" i="1"/>
  <c r="DA39" i="1"/>
  <c r="CZ39" i="1"/>
  <c r="CY39" i="1"/>
  <c r="CX39" i="1"/>
  <c r="CV39" i="1"/>
  <c r="BZ39" i="1"/>
  <c r="CW39" i="1" s="1"/>
  <c r="BV39" i="1"/>
  <c r="BU39" i="1"/>
  <c r="BT39" i="1"/>
  <c r="BS39" i="1"/>
  <c r="BR39" i="1"/>
  <c r="BQ39" i="1"/>
  <c r="BP39" i="1"/>
  <c r="BO39" i="1"/>
  <c r="BN39" i="1"/>
  <c r="BM39" i="1"/>
  <c r="BL39" i="1"/>
  <c r="BK39" i="1"/>
  <c r="BJ39" i="1"/>
  <c r="BI39" i="1"/>
  <c r="BH39" i="1"/>
  <c r="BG39" i="1"/>
  <c r="BF39" i="1"/>
  <c r="BE39" i="1"/>
  <c r="BD39" i="1"/>
  <c r="BB39" i="1"/>
  <c r="AF39" i="1"/>
  <c r="G39" i="1"/>
  <c r="DR39" i="1" s="1"/>
  <c r="DP38" i="1"/>
  <c r="DO38" i="1"/>
  <c r="DN38" i="1"/>
  <c r="DM38" i="1"/>
  <c r="DL38" i="1"/>
  <c r="DK38" i="1"/>
  <c r="DJ38" i="1"/>
  <c r="DI38" i="1"/>
  <c r="DH38" i="1"/>
  <c r="DG38" i="1"/>
  <c r="DF38" i="1"/>
  <c r="DE38" i="1"/>
  <c r="DD38" i="1"/>
  <c r="DC38" i="1"/>
  <c r="DB38" i="1"/>
  <c r="DA38" i="1"/>
  <c r="CZ38" i="1"/>
  <c r="CY38" i="1"/>
  <c r="CX38" i="1"/>
  <c r="CV38" i="1"/>
  <c r="BZ38" i="1"/>
  <c r="CW38" i="1" s="1"/>
  <c r="BX38" i="1"/>
  <c r="BV38" i="1"/>
  <c r="BU38" i="1"/>
  <c r="BT38" i="1"/>
  <c r="BS38" i="1"/>
  <c r="BR38" i="1"/>
  <c r="BQ38" i="1"/>
  <c r="BP38" i="1"/>
  <c r="BO38" i="1"/>
  <c r="BN38" i="1"/>
  <c r="BM38" i="1"/>
  <c r="BL38" i="1"/>
  <c r="BK38" i="1"/>
  <c r="BJ38" i="1"/>
  <c r="BI38" i="1"/>
  <c r="BH38" i="1"/>
  <c r="BG38" i="1"/>
  <c r="BF38" i="1"/>
  <c r="BE38" i="1"/>
  <c r="BD38" i="1"/>
  <c r="BB38" i="1"/>
  <c r="AF38" i="1"/>
  <c r="AD38" i="1" s="1"/>
  <c r="AB38" i="1"/>
  <c r="DP37" i="1"/>
  <c r="DO37" i="1"/>
  <c r="DN37" i="1"/>
  <c r="DM37" i="1"/>
  <c r="DL37" i="1"/>
  <c r="DK37" i="1"/>
  <c r="DJ37" i="1"/>
  <c r="DI37" i="1"/>
  <c r="DH37" i="1"/>
  <c r="DG37" i="1"/>
  <c r="DF37" i="1"/>
  <c r="DE37" i="1"/>
  <c r="DD37" i="1"/>
  <c r="DC37" i="1"/>
  <c r="DB37" i="1"/>
  <c r="DA37" i="1"/>
  <c r="CZ37" i="1"/>
  <c r="CZ71" i="1" s="1"/>
  <c r="CY37" i="1"/>
  <c r="CX37" i="1"/>
  <c r="CW37" i="1"/>
  <c r="CV37" i="1"/>
  <c r="BX37" i="1"/>
  <c r="BV37" i="1"/>
  <c r="BU37" i="1"/>
  <c r="BT37" i="1"/>
  <c r="BS37" i="1"/>
  <c r="BR37" i="1"/>
  <c r="BQ37" i="1"/>
  <c r="BP37" i="1"/>
  <c r="BO37" i="1"/>
  <c r="BN37" i="1"/>
  <c r="BM37" i="1"/>
  <c r="BL37" i="1"/>
  <c r="BK37" i="1"/>
  <c r="BJ37" i="1"/>
  <c r="BI37" i="1"/>
  <c r="BH37" i="1"/>
  <c r="BG37" i="1"/>
  <c r="BF37" i="1"/>
  <c r="BE37" i="1"/>
  <c r="BD37" i="1"/>
  <c r="BC37" i="1"/>
  <c r="BB37" i="1"/>
  <c r="AD37" i="1"/>
  <c r="G37" i="1"/>
  <c r="BW37" i="1" s="1"/>
  <c r="CT37" i="1" s="1"/>
  <c r="DP36" i="1"/>
  <c r="DO36" i="1"/>
  <c r="DN36" i="1"/>
  <c r="DM36" i="1"/>
  <c r="DL36" i="1"/>
  <c r="DJ36" i="1"/>
  <c r="DI36" i="1"/>
  <c r="DH36" i="1"/>
  <c r="DG36" i="1"/>
  <c r="DF36" i="1"/>
  <c r="DE36" i="1"/>
  <c r="DD36" i="1"/>
  <c r="DC36" i="1"/>
  <c r="DB36" i="1"/>
  <c r="DA36" i="1"/>
  <c r="CZ36" i="1"/>
  <c r="CY36" i="1"/>
  <c r="CX36" i="1"/>
  <c r="CW36" i="1"/>
  <c r="CV36" i="1"/>
  <c r="CN36" i="1"/>
  <c r="BV36" i="1"/>
  <c r="BU36" i="1"/>
  <c r="BT36" i="1"/>
  <c r="BS36" i="1"/>
  <c r="BR36" i="1"/>
  <c r="BP36" i="1"/>
  <c r="BO36" i="1"/>
  <c r="BN36" i="1"/>
  <c r="BM36" i="1"/>
  <c r="BL36" i="1"/>
  <c r="BK36" i="1"/>
  <c r="BJ36" i="1"/>
  <c r="BI36" i="1"/>
  <c r="BH36" i="1"/>
  <c r="BG36" i="1"/>
  <c r="BF36" i="1"/>
  <c r="BE36" i="1"/>
  <c r="BD36" i="1"/>
  <c r="BC36" i="1"/>
  <c r="BB36" i="1"/>
  <c r="AT36" i="1"/>
  <c r="AD36" i="1"/>
  <c r="G36" i="1"/>
  <c r="CR35" i="1"/>
  <c r="CQ35" i="1"/>
  <c r="CO35" i="1"/>
  <c r="CO125" i="1" s="1"/>
  <c r="CO136" i="1" s="1"/>
  <c r="CM35" i="1"/>
  <c r="CL35" i="1"/>
  <c r="CK35" i="1"/>
  <c r="CJ35" i="1"/>
  <c r="CJ125" i="1" s="1"/>
  <c r="CJ136" i="1" s="1"/>
  <c r="CI35" i="1"/>
  <c r="CH35" i="1"/>
  <c r="CG35" i="1"/>
  <c r="CF35" i="1"/>
  <c r="CE35" i="1"/>
  <c r="CD35" i="1"/>
  <c r="CB35" i="1"/>
  <c r="BY35" i="1"/>
  <c r="AX35" i="1"/>
  <c r="AW35" i="1"/>
  <c r="AU35" i="1"/>
  <c r="AU125" i="1" s="1"/>
  <c r="AU136" i="1" s="1"/>
  <c r="AS35" i="1"/>
  <c r="AR35" i="1"/>
  <c r="AR125" i="1" s="1"/>
  <c r="AQ35" i="1"/>
  <c r="AQ125" i="1" s="1"/>
  <c r="AQ136" i="1" s="1"/>
  <c r="AP35" i="1"/>
  <c r="AO35" i="1"/>
  <c r="AN35" i="1"/>
  <c r="AM35" i="1"/>
  <c r="AL35" i="1"/>
  <c r="AK35" i="1"/>
  <c r="AJ35" i="1"/>
  <c r="AJ125" i="1" s="1"/>
  <c r="AH35" i="1"/>
  <c r="AG35" i="1"/>
  <c r="AB35" i="1"/>
  <c r="AA35" i="1"/>
  <c r="Z35" i="1"/>
  <c r="Y35" i="1"/>
  <c r="X35" i="1"/>
  <c r="W35" i="1"/>
  <c r="W125" i="1" s="1"/>
  <c r="W136" i="1" s="1"/>
  <c r="V35" i="1"/>
  <c r="U35" i="1"/>
  <c r="U125" i="1" s="1"/>
  <c r="U136" i="1" s="1"/>
  <c r="T35" i="1"/>
  <c r="S35" i="1"/>
  <c r="R35" i="1"/>
  <c r="Q35" i="1"/>
  <c r="P35" i="1"/>
  <c r="O35" i="1"/>
  <c r="N35" i="1"/>
  <c r="M35" i="1"/>
  <c r="L35" i="1"/>
  <c r="K35" i="1"/>
  <c r="J35" i="1"/>
  <c r="I35" i="1"/>
  <c r="H35" i="1"/>
  <c r="H125" i="1" s="1"/>
  <c r="DP34" i="1"/>
  <c r="DO34" i="1"/>
  <c r="DN34" i="1"/>
  <c r="DM34" i="1"/>
  <c r="DL34" i="1"/>
  <c r="DJ34" i="1"/>
  <c r="DI34" i="1"/>
  <c r="DH34" i="1"/>
  <c r="DG34" i="1"/>
  <c r="DF34" i="1"/>
  <c r="DE34" i="1"/>
  <c r="DD34" i="1"/>
  <c r="DC34" i="1"/>
  <c r="DB34" i="1"/>
  <c r="DA34" i="1"/>
  <c r="CZ34" i="1"/>
  <c r="CY34" i="1"/>
  <c r="CX34" i="1"/>
  <c r="CW34" i="1"/>
  <c r="CV34" i="1"/>
  <c r="CN34" i="1"/>
  <c r="BX34" i="1" s="1"/>
  <c r="BV34" i="1"/>
  <c r="BU34" i="1"/>
  <c r="BT34" i="1"/>
  <c r="BS34" i="1"/>
  <c r="BR34" i="1"/>
  <c r="BP34" i="1"/>
  <c r="BO34" i="1"/>
  <c r="BN34" i="1"/>
  <c r="BM34" i="1"/>
  <c r="BL34" i="1"/>
  <c r="BK34" i="1"/>
  <c r="BJ34" i="1"/>
  <c r="BI34" i="1"/>
  <c r="BH34" i="1"/>
  <c r="BG34" i="1"/>
  <c r="BF34" i="1"/>
  <c r="BE34" i="1"/>
  <c r="BD34" i="1"/>
  <c r="BC34" i="1"/>
  <c r="BB34" i="1"/>
  <c r="AT34" i="1"/>
  <c r="BQ34" i="1" s="1"/>
  <c r="G34" i="1"/>
  <c r="DR33" i="1"/>
  <c r="DO33" i="1"/>
  <c r="DN33" i="1"/>
  <c r="DM33" i="1"/>
  <c r="DL33" i="1"/>
  <c r="DJ33" i="1"/>
  <c r="DI33" i="1"/>
  <c r="DH33" i="1"/>
  <c r="DG33" i="1"/>
  <c r="DF33" i="1"/>
  <c r="DE33" i="1"/>
  <c r="DD33" i="1"/>
  <c r="DC33" i="1"/>
  <c r="DB33" i="1"/>
  <c r="DA33" i="1"/>
  <c r="CZ33" i="1"/>
  <c r="CY33" i="1"/>
  <c r="CX33" i="1"/>
  <c r="CW33" i="1"/>
  <c r="CV33" i="1"/>
  <c r="CS33" i="1"/>
  <c r="DP33" i="1" s="1"/>
  <c r="CN33" i="1"/>
  <c r="DK33" i="1" s="1"/>
  <c r="BU33" i="1"/>
  <c r="BT33" i="1"/>
  <c r="BS33" i="1"/>
  <c r="BR33" i="1"/>
  <c r="BP33" i="1"/>
  <c r="BO33" i="1"/>
  <c r="BN33" i="1"/>
  <c r="BM33" i="1"/>
  <c r="BL33" i="1"/>
  <c r="BK33" i="1"/>
  <c r="BJ33" i="1"/>
  <c r="BI33" i="1"/>
  <c r="BH33" i="1"/>
  <c r="BG33" i="1"/>
  <c r="BF33" i="1"/>
  <c r="BE33" i="1"/>
  <c r="BD33" i="1"/>
  <c r="BC33" i="1"/>
  <c r="BB33" i="1"/>
  <c r="AY33" i="1"/>
  <c r="BV33" i="1" s="1"/>
  <c r="AT33" i="1"/>
  <c r="G33" i="1"/>
  <c r="DP32" i="1"/>
  <c r="DO32" i="1"/>
  <c r="DN32" i="1"/>
  <c r="DM32" i="1"/>
  <c r="DL32" i="1"/>
  <c r="DK32" i="1"/>
  <c r="DJ32" i="1"/>
  <c r="DI32" i="1"/>
  <c r="DH32" i="1"/>
  <c r="DG32" i="1"/>
  <c r="DF32" i="1"/>
  <c r="DE32" i="1"/>
  <c r="DD32" i="1"/>
  <c r="DC32" i="1"/>
  <c r="DB32" i="1"/>
  <c r="DA32" i="1"/>
  <c r="CZ32" i="1"/>
  <c r="CY32" i="1"/>
  <c r="CX32" i="1"/>
  <c r="CW32" i="1"/>
  <c r="CV32" i="1"/>
  <c r="BX32" i="1"/>
  <c r="BV32" i="1"/>
  <c r="BU32" i="1"/>
  <c r="BT32" i="1"/>
  <c r="BS32" i="1"/>
  <c r="BR32" i="1"/>
  <c r="BQ32" i="1"/>
  <c r="BP32" i="1"/>
  <c r="BO32" i="1"/>
  <c r="BN32" i="1"/>
  <c r="BM32" i="1"/>
  <c r="BL32" i="1"/>
  <c r="BK32" i="1"/>
  <c r="BJ32" i="1"/>
  <c r="BI32" i="1"/>
  <c r="BH32" i="1"/>
  <c r="BG32" i="1"/>
  <c r="BF32" i="1"/>
  <c r="BE32" i="1"/>
  <c r="BD32" i="1"/>
  <c r="BC32" i="1"/>
  <c r="BB32" i="1"/>
  <c r="AD32" i="1"/>
  <c r="G32" i="1"/>
  <c r="DP31" i="1"/>
  <c r="DO31" i="1"/>
  <c r="DN31" i="1"/>
  <c r="DM31" i="1"/>
  <c r="DL31" i="1"/>
  <c r="DK31" i="1"/>
  <c r="DJ31" i="1"/>
  <c r="DI31" i="1"/>
  <c r="DH31" i="1"/>
  <c r="DG31" i="1"/>
  <c r="DF31" i="1"/>
  <c r="DE31" i="1"/>
  <c r="DD31" i="1"/>
  <c r="DC31" i="1"/>
  <c r="DB31" i="1"/>
  <c r="DA31" i="1"/>
  <c r="CZ31" i="1"/>
  <c r="CY31" i="1"/>
  <c r="CX31" i="1"/>
  <c r="CV31" i="1"/>
  <c r="BZ31" i="1"/>
  <c r="CW31" i="1" s="1"/>
  <c r="CU31" i="1" s="1"/>
  <c r="BV31" i="1"/>
  <c r="BU31" i="1"/>
  <c r="BT31" i="1"/>
  <c r="BS31" i="1"/>
  <c r="BR31" i="1"/>
  <c r="BQ31" i="1"/>
  <c r="BP31" i="1"/>
  <c r="BO31" i="1"/>
  <c r="BN31" i="1"/>
  <c r="BM31" i="1"/>
  <c r="BL31" i="1"/>
  <c r="BK31" i="1"/>
  <c r="BJ31" i="1"/>
  <c r="BI31" i="1"/>
  <c r="BH31" i="1"/>
  <c r="BG31" i="1"/>
  <c r="BF31" i="1"/>
  <c r="BE31" i="1"/>
  <c r="BD31" i="1"/>
  <c r="BC31" i="1"/>
  <c r="AZ31" i="1"/>
  <c r="AE31" i="1"/>
  <c r="G31" i="1"/>
  <c r="DP30" i="1"/>
  <c r="DO30" i="1"/>
  <c r="DN30" i="1"/>
  <c r="DM30" i="1"/>
  <c r="DL30" i="1"/>
  <c r="DK30" i="1"/>
  <c r="DJ30" i="1"/>
  <c r="DI30" i="1"/>
  <c r="DH30" i="1"/>
  <c r="DG30" i="1"/>
  <c r="DF30" i="1"/>
  <c r="DE30" i="1"/>
  <c r="DD30" i="1"/>
  <c r="DC30" i="1"/>
  <c r="DB30" i="1"/>
  <c r="DA30" i="1"/>
  <c r="CZ30" i="1"/>
  <c r="CY30" i="1"/>
  <c r="CX30" i="1"/>
  <c r="CW30" i="1"/>
  <c r="CV30" i="1"/>
  <c r="BX30" i="1"/>
  <c r="BV30" i="1"/>
  <c r="BU30" i="1"/>
  <c r="BT30" i="1"/>
  <c r="BS30" i="1"/>
  <c r="BR30" i="1"/>
  <c r="BQ30" i="1"/>
  <c r="BP30" i="1"/>
  <c r="BO30" i="1"/>
  <c r="BN30" i="1"/>
  <c r="BM30" i="1"/>
  <c r="BL30" i="1"/>
  <c r="BK30" i="1"/>
  <c r="BJ30" i="1"/>
  <c r="BI30" i="1"/>
  <c r="BH30" i="1"/>
  <c r="BG30" i="1"/>
  <c r="BF30" i="1"/>
  <c r="BE30" i="1"/>
  <c r="BD30" i="1"/>
  <c r="BC30" i="1"/>
  <c r="BB30" i="1"/>
  <c r="AD30" i="1"/>
  <c r="G30" i="1"/>
  <c r="DR30" i="1" s="1"/>
  <c r="DP29" i="1"/>
  <c r="DO29" i="1"/>
  <c r="DN29" i="1"/>
  <c r="DM29" i="1"/>
  <c r="DL29" i="1"/>
  <c r="DK29" i="1"/>
  <c r="DJ29" i="1"/>
  <c r="DI29" i="1"/>
  <c r="DH29" i="1"/>
  <c r="DG29" i="1"/>
  <c r="DF29" i="1"/>
  <c r="DE29" i="1"/>
  <c r="DD29" i="1"/>
  <c r="DC29" i="1"/>
  <c r="CU29" i="1" s="1"/>
  <c r="DT29" i="1" s="1"/>
  <c r="DB29" i="1"/>
  <c r="DA29" i="1"/>
  <c r="CZ29" i="1"/>
  <c r="CY29" i="1"/>
  <c r="CX29" i="1"/>
  <c r="CW29" i="1"/>
  <c r="CV29" i="1"/>
  <c r="BX29" i="1"/>
  <c r="BV29" i="1"/>
  <c r="BU29" i="1"/>
  <c r="BT29" i="1"/>
  <c r="BS29" i="1"/>
  <c r="BR29" i="1"/>
  <c r="BQ29" i="1"/>
  <c r="BP29" i="1"/>
  <c r="BO29" i="1"/>
  <c r="BN29" i="1"/>
  <c r="BM29" i="1"/>
  <c r="BL29" i="1"/>
  <c r="BK29" i="1"/>
  <c r="BJ29" i="1"/>
  <c r="BI29" i="1"/>
  <c r="BH29" i="1"/>
  <c r="BG29" i="1"/>
  <c r="BF29" i="1"/>
  <c r="BE29" i="1"/>
  <c r="BD29" i="1"/>
  <c r="BC29" i="1"/>
  <c r="BB29" i="1"/>
  <c r="BA29" i="1" s="1"/>
  <c r="AD29" i="1"/>
  <c r="G29" i="1"/>
  <c r="DR29" i="1" s="1"/>
  <c r="DP28" i="1"/>
  <c r="DO28" i="1"/>
  <c r="DN28" i="1"/>
  <c r="DM28" i="1"/>
  <c r="DL28" i="1"/>
  <c r="DK28" i="1"/>
  <c r="DJ28" i="1"/>
  <c r="DI28" i="1"/>
  <c r="DH28" i="1"/>
  <c r="DG28" i="1"/>
  <c r="DF28" i="1"/>
  <c r="DE28" i="1"/>
  <c r="DD28" i="1"/>
  <c r="DC28" i="1"/>
  <c r="DB28" i="1"/>
  <c r="DA28" i="1"/>
  <c r="CZ28" i="1"/>
  <c r="CY28" i="1"/>
  <c r="CX28" i="1"/>
  <c r="CV28" i="1"/>
  <c r="BZ28" i="1"/>
  <c r="CW28" i="1" s="1"/>
  <c r="BV28" i="1"/>
  <c r="BU28" i="1"/>
  <c r="BT28" i="1"/>
  <c r="BS28" i="1"/>
  <c r="BR28" i="1"/>
  <c r="BQ28" i="1"/>
  <c r="BP28" i="1"/>
  <c r="BO28" i="1"/>
  <c r="BN28" i="1"/>
  <c r="BM28" i="1"/>
  <c r="BL28" i="1"/>
  <c r="BK28" i="1"/>
  <c r="BJ28" i="1"/>
  <c r="BI28" i="1"/>
  <c r="BH28" i="1"/>
  <c r="BG28" i="1"/>
  <c r="BF28" i="1"/>
  <c r="BE28" i="1"/>
  <c r="BD28" i="1"/>
  <c r="BB28" i="1"/>
  <c r="AF28" i="1"/>
  <c r="AD28" i="1" s="1"/>
  <c r="G28" i="1"/>
  <c r="DR27" i="1"/>
  <c r="DP27" i="1"/>
  <c r="DO27" i="1"/>
  <c r="DN27" i="1"/>
  <c r="DM27" i="1"/>
  <c r="DL27" i="1"/>
  <c r="DK27" i="1"/>
  <c r="DJ27" i="1"/>
  <c r="DI27" i="1"/>
  <c r="DH27" i="1"/>
  <c r="DG27" i="1"/>
  <c r="DF27" i="1"/>
  <c r="DE27" i="1"/>
  <c r="DD27" i="1"/>
  <c r="DC27" i="1"/>
  <c r="DB27" i="1"/>
  <c r="DA27" i="1"/>
  <c r="CZ27" i="1"/>
  <c r="CY27" i="1"/>
  <c r="CX27" i="1"/>
  <c r="CW27" i="1"/>
  <c r="CV27" i="1"/>
  <c r="CU27" i="1" s="1"/>
  <c r="DT27" i="1" s="1"/>
  <c r="BX27" i="1"/>
  <c r="BW27" i="1" s="1"/>
  <c r="CT27" i="1" s="1"/>
  <c r="BV27" i="1"/>
  <c r="BU27" i="1"/>
  <c r="BT27" i="1"/>
  <c r="BS27" i="1"/>
  <c r="BR27" i="1"/>
  <c r="BQ27" i="1"/>
  <c r="BP27" i="1"/>
  <c r="BO27" i="1"/>
  <c r="BN27" i="1"/>
  <c r="BM27" i="1"/>
  <c r="BL27" i="1"/>
  <c r="BK27" i="1"/>
  <c r="BJ27" i="1"/>
  <c r="BI27" i="1"/>
  <c r="BH27" i="1"/>
  <c r="BG27" i="1"/>
  <c r="BF27" i="1"/>
  <c r="BE27" i="1"/>
  <c r="BD27" i="1"/>
  <c r="BC27" i="1"/>
  <c r="BB27" i="1"/>
  <c r="BA27" i="1"/>
  <c r="DS27" i="1" s="1"/>
  <c r="AD27" i="1"/>
  <c r="G27" i="1"/>
  <c r="DP26" i="1"/>
  <c r="DO26" i="1"/>
  <c r="DN26" i="1"/>
  <c r="DM26" i="1"/>
  <c r="DL26" i="1"/>
  <c r="DK26" i="1"/>
  <c r="DJ26" i="1"/>
  <c r="DI26" i="1"/>
  <c r="DH26" i="1"/>
  <c r="DG26" i="1"/>
  <c r="DF26" i="1"/>
  <c r="DE26" i="1"/>
  <c r="DD26" i="1"/>
  <c r="DC26" i="1"/>
  <c r="DB26" i="1"/>
  <c r="DA26" i="1"/>
  <c r="CZ26" i="1"/>
  <c r="CY26" i="1"/>
  <c r="CX26" i="1"/>
  <c r="CW26" i="1"/>
  <c r="CV26" i="1"/>
  <c r="BX26" i="1"/>
  <c r="BV26" i="1"/>
  <c r="BU26" i="1"/>
  <c r="BT26" i="1"/>
  <c r="BS26" i="1"/>
  <c r="BR26" i="1"/>
  <c r="BQ26" i="1"/>
  <c r="BP26" i="1"/>
  <c r="BO26" i="1"/>
  <c r="BN26" i="1"/>
  <c r="BM26" i="1"/>
  <c r="BL26" i="1"/>
  <c r="BK26" i="1"/>
  <c r="BJ26" i="1"/>
  <c r="BI26" i="1"/>
  <c r="BH26" i="1"/>
  <c r="BG26" i="1"/>
  <c r="BF26" i="1"/>
  <c r="BE26" i="1"/>
  <c r="BD26" i="1"/>
  <c r="BC26" i="1"/>
  <c r="BA26" i="1" s="1"/>
  <c r="BB26" i="1"/>
  <c r="AD26" i="1"/>
  <c r="DS26" i="1" s="1"/>
  <c r="G26" i="1"/>
  <c r="DP25" i="1"/>
  <c r="DO25" i="1"/>
  <c r="DN25" i="1"/>
  <c r="DM25" i="1"/>
  <c r="DL25" i="1"/>
  <c r="DK25" i="1"/>
  <c r="DJ25" i="1"/>
  <c r="DI25" i="1"/>
  <c r="DH25" i="1"/>
  <c r="DG25" i="1"/>
  <c r="DF25" i="1"/>
  <c r="DE25" i="1"/>
  <c r="DD25" i="1"/>
  <c r="DC25" i="1"/>
  <c r="DB25" i="1"/>
  <c r="DA25" i="1"/>
  <c r="CZ25" i="1"/>
  <c r="CY25" i="1"/>
  <c r="CX25" i="1"/>
  <c r="CW25" i="1"/>
  <c r="CV25" i="1"/>
  <c r="BX25" i="1"/>
  <c r="BV25" i="1"/>
  <c r="BU25" i="1"/>
  <c r="BT25" i="1"/>
  <c r="BS25" i="1"/>
  <c r="BR25" i="1"/>
  <c r="BQ25" i="1"/>
  <c r="BP25" i="1"/>
  <c r="BO25" i="1"/>
  <c r="BN25" i="1"/>
  <c r="BM25" i="1"/>
  <c r="BL25" i="1"/>
  <c r="BK25" i="1"/>
  <c r="BJ25" i="1"/>
  <c r="BI25" i="1"/>
  <c r="BH25" i="1"/>
  <c r="BG25" i="1"/>
  <c r="BA25" i="1" s="1"/>
  <c r="BF25" i="1"/>
  <c r="BE25" i="1"/>
  <c r="BD25" i="1"/>
  <c r="BC25" i="1"/>
  <c r="BB25" i="1"/>
  <c r="AD25" i="1"/>
  <c r="G25" i="1"/>
  <c r="BW25" i="1" s="1"/>
  <c r="CT25" i="1" s="1"/>
  <c r="DP24" i="1"/>
  <c r="DO24" i="1"/>
  <c r="DN24" i="1"/>
  <c r="DM24" i="1"/>
  <c r="DL24" i="1"/>
  <c r="DK24" i="1"/>
  <c r="DJ24" i="1"/>
  <c r="DI24" i="1"/>
  <c r="DH24" i="1"/>
  <c r="DG24" i="1"/>
  <c r="DF24" i="1"/>
  <c r="DE24" i="1"/>
  <c r="DD24" i="1"/>
  <c r="DC24" i="1"/>
  <c r="DB24" i="1"/>
  <c r="DA24" i="1"/>
  <c r="CZ24" i="1"/>
  <c r="CY24" i="1"/>
  <c r="CX24" i="1"/>
  <c r="CW24" i="1"/>
  <c r="CV24" i="1"/>
  <c r="CU24" i="1"/>
  <c r="DT24" i="1" s="1"/>
  <c r="CT24" i="1"/>
  <c r="BX24" i="1"/>
  <c r="BW24" i="1"/>
  <c r="BV24" i="1"/>
  <c r="BU24" i="1"/>
  <c r="BT24" i="1"/>
  <c r="BS24" i="1"/>
  <c r="BR24" i="1"/>
  <c r="BQ24" i="1"/>
  <c r="BP24" i="1"/>
  <c r="BO24" i="1"/>
  <c r="BN24" i="1"/>
  <c r="BM24" i="1"/>
  <c r="BL24" i="1"/>
  <c r="BK24" i="1"/>
  <c r="BJ24" i="1"/>
  <c r="BI24" i="1"/>
  <c r="BH24" i="1"/>
  <c r="BG24" i="1"/>
  <c r="BF24" i="1"/>
  <c r="BE24" i="1"/>
  <c r="BD24" i="1"/>
  <c r="BC24" i="1"/>
  <c r="BB24" i="1"/>
  <c r="AD24" i="1"/>
  <c r="G24" i="1"/>
  <c r="DR24" i="1" s="1"/>
  <c r="DP23" i="1"/>
  <c r="DO23" i="1"/>
  <c r="DN23" i="1"/>
  <c r="DL23" i="1"/>
  <c r="DK23" i="1"/>
  <c r="DJ23" i="1"/>
  <c r="DI23" i="1"/>
  <c r="DH23" i="1"/>
  <c r="DG23" i="1"/>
  <c r="DF23" i="1"/>
  <c r="DE23" i="1"/>
  <c r="DD23" i="1"/>
  <c r="DC23" i="1"/>
  <c r="DB23" i="1"/>
  <c r="DA23" i="1"/>
  <c r="CZ23" i="1"/>
  <c r="CY23" i="1"/>
  <c r="CX23" i="1"/>
  <c r="CW23" i="1"/>
  <c r="CV23" i="1"/>
  <c r="CP23" i="1"/>
  <c r="DM23" i="1" s="1"/>
  <c r="BV23" i="1"/>
  <c r="BU23" i="1"/>
  <c r="BT23" i="1"/>
  <c r="BR23" i="1"/>
  <c r="BQ23" i="1"/>
  <c r="BP23" i="1"/>
  <c r="BO23" i="1"/>
  <c r="BN23" i="1"/>
  <c r="BM23" i="1"/>
  <c r="BL23" i="1"/>
  <c r="BK23" i="1"/>
  <c r="BJ23" i="1"/>
  <c r="BI23" i="1"/>
  <c r="BH23" i="1"/>
  <c r="BG23" i="1"/>
  <c r="BF23" i="1"/>
  <c r="BE23" i="1"/>
  <c r="BD23" i="1"/>
  <c r="BC23" i="1"/>
  <c r="BB23" i="1"/>
  <c r="AV23" i="1"/>
  <c r="AD23" i="1" s="1"/>
  <c r="G23" i="1"/>
  <c r="DP22" i="1"/>
  <c r="DO22" i="1"/>
  <c r="DN22" i="1"/>
  <c r="DL22" i="1"/>
  <c r="DK22" i="1"/>
  <c r="DJ22" i="1"/>
  <c r="DI22" i="1"/>
  <c r="DH22" i="1"/>
  <c r="DG22" i="1"/>
  <c r="DF22" i="1"/>
  <c r="DE22" i="1"/>
  <c r="DD22" i="1"/>
  <c r="DC22" i="1"/>
  <c r="DB22" i="1"/>
  <c r="DA22" i="1"/>
  <c r="CZ22" i="1"/>
  <c r="CY22" i="1"/>
  <c r="CX22" i="1"/>
  <c r="CW22" i="1"/>
  <c r="CV22" i="1"/>
  <c r="CP22" i="1"/>
  <c r="BV22" i="1"/>
  <c r="BU22" i="1"/>
  <c r="BT22" i="1"/>
  <c r="BR22" i="1"/>
  <c r="BQ22" i="1"/>
  <c r="BP22" i="1"/>
  <c r="BO22" i="1"/>
  <c r="BN22" i="1"/>
  <c r="BM22" i="1"/>
  <c r="BL22" i="1"/>
  <c r="BK22" i="1"/>
  <c r="BJ22" i="1"/>
  <c r="BI22" i="1"/>
  <c r="BH22" i="1"/>
  <c r="BG22" i="1"/>
  <c r="BF22" i="1"/>
  <c r="BE22" i="1"/>
  <c r="BD22" i="1"/>
  <c r="BC22" i="1"/>
  <c r="BB22" i="1"/>
  <c r="AV22" i="1"/>
  <c r="BS22" i="1" s="1"/>
  <c r="AD22" i="1"/>
  <c r="G22" i="1"/>
  <c r="DR22" i="1" s="1"/>
  <c r="DP21" i="1"/>
  <c r="DO21" i="1"/>
  <c r="DN21" i="1"/>
  <c r="DM21" i="1"/>
  <c r="DL21" i="1"/>
  <c r="DJ21" i="1"/>
  <c r="DI21" i="1"/>
  <c r="DH21" i="1"/>
  <c r="DG21" i="1"/>
  <c r="DF21" i="1"/>
  <c r="DE21" i="1"/>
  <c r="DD21" i="1"/>
  <c r="DC21" i="1"/>
  <c r="DB21" i="1"/>
  <c r="DA21" i="1"/>
  <c r="CZ21" i="1"/>
  <c r="CY21" i="1"/>
  <c r="CX21" i="1"/>
  <c r="CW21" i="1"/>
  <c r="CV21" i="1"/>
  <c r="CN21" i="1"/>
  <c r="DK21" i="1" s="1"/>
  <c r="BV21" i="1"/>
  <c r="BU21" i="1"/>
  <c r="BT21" i="1"/>
  <c r="BS21" i="1"/>
  <c r="BR21" i="1"/>
  <c r="BP21" i="1"/>
  <c r="BO21" i="1"/>
  <c r="BN21" i="1"/>
  <c r="BM21" i="1"/>
  <c r="BL21" i="1"/>
  <c r="BK21" i="1"/>
  <c r="BJ21" i="1"/>
  <c r="BI21" i="1"/>
  <c r="BH21" i="1"/>
  <c r="BG21" i="1"/>
  <c r="BF21" i="1"/>
  <c r="BE21" i="1"/>
  <c r="BD21" i="1"/>
  <c r="BC21" i="1"/>
  <c r="BB21" i="1"/>
  <c r="AT21" i="1"/>
  <c r="AD21" i="1" s="1"/>
  <c r="G21" i="1"/>
  <c r="DR21" i="1" s="1"/>
  <c r="DP20" i="1"/>
  <c r="DO20" i="1"/>
  <c r="DN20" i="1"/>
  <c r="DL20" i="1"/>
  <c r="DK20" i="1"/>
  <c r="DJ20" i="1"/>
  <c r="DI20" i="1"/>
  <c r="DH20" i="1"/>
  <c r="DG20" i="1"/>
  <c r="DF20" i="1"/>
  <c r="DE20" i="1"/>
  <c r="DD20" i="1"/>
  <c r="DC20" i="1"/>
  <c r="DB20" i="1"/>
  <c r="DA20" i="1"/>
  <c r="CZ20" i="1"/>
  <c r="CY20" i="1"/>
  <c r="CX20" i="1"/>
  <c r="CV20" i="1"/>
  <c r="CP20" i="1"/>
  <c r="BZ20" i="1"/>
  <c r="CW20" i="1" s="1"/>
  <c r="BV20" i="1"/>
  <c r="BU20" i="1"/>
  <c r="BT20" i="1"/>
  <c r="BR20" i="1"/>
  <c r="BQ20" i="1"/>
  <c r="BP20" i="1"/>
  <c r="BO20" i="1"/>
  <c r="BN20" i="1"/>
  <c r="BM20" i="1"/>
  <c r="BL20" i="1"/>
  <c r="BK20" i="1"/>
  <c r="BJ20" i="1"/>
  <c r="BI20" i="1"/>
  <c r="BH20" i="1"/>
  <c r="BG20" i="1"/>
  <c r="BF20" i="1"/>
  <c r="BE20" i="1"/>
  <c r="BD20" i="1"/>
  <c r="BB20" i="1"/>
  <c r="AV20" i="1"/>
  <c r="AF20" i="1"/>
  <c r="G20" i="1"/>
  <c r="DR20" i="1" s="1"/>
  <c r="DR19" i="1"/>
  <c r="DO19" i="1"/>
  <c r="DN19" i="1"/>
  <c r="DM19" i="1"/>
  <c r="DL19" i="1"/>
  <c r="DK19" i="1"/>
  <c r="DJ19" i="1"/>
  <c r="DI19" i="1"/>
  <c r="DH19" i="1"/>
  <c r="DG19" i="1"/>
  <c r="DF19" i="1"/>
  <c r="DE19" i="1"/>
  <c r="DD19" i="1"/>
  <c r="DC19" i="1"/>
  <c r="DB19" i="1"/>
  <c r="DA19" i="1"/>
  <c r="CY19" i="1"/>
  <c r="CX19" i="1"/>
  <c r="CW19" i="1"/>
  <c r="CV19" i="1"/>
  <c r="CS19" i="1"/>
  <c r="DP19" i="1" s="1"/>
  <c r="CC19" i="1"/>
  <c r="CC132" i="1" s="1"/>
  <c r="BU19" i="1"/>
  <c r="BT19" i="1"/>
  <c r="BS19" i="1"/>
  <c r="BR19" i="1"/>
  <c r="BQ19" i="1"/>
  <c r="BP19" i="1"/>
  <c r="BO19" i="1"/>
  <c r="BN19" i="1"/>
  <c r="BM19" i="1"/>
  <c r="BL19" i="1"/>
  <c r="BK19" i="1"/>
  <c r="BJ19" i="1"/>
  <c r="BI19" i="1"/>
  <c r="BH19" i="1"/>
  <c r="BG19" i="1"/>
  <c r="BE19" i="1"/>
  <c r="BD19" i="1"/>
  <c r="BC19" i="1"/>
  <c r="BB19" i="1"/>
  <c r="AY19" i="1"/>
  <c r="BV19" i="1" s="1"/>
  <c r="AI19" i="1"/>
  <c r="G19" i="1"/>
  <c r="DP18" i="1"/>
  <c r="DO18" i="1"/>
  <c r="DN18" i="1"/>
  <c r="DM18" i="1"/>
  <c r="DL18" i="1"/>
  <c r="DK18" i="1"/>
  <c r="DJ18" i="1"/>
  <c r="DI18" i="1"/>
  <c r="DH18" i="1"/>
  <c r="DG18" i="1"/>
  <c r="DF18" i="1"/>
  <c r="DE18" i="1"/>
  <c r="DD18" i="1"/>
  <c r="DC18" i="1"/>
  <c r="DB18" i="1"/>
  <c r="DA18" i="1"/>
  <c r="CZ18" i="1"/>
  <c r="CY18" i="1"/>
  <c r="CX18" i="1"/>
  <c r="CW18" i="1"/>
  <c r="CV18" i="1"/>
  <c r="BX18" i="1"/>
  <c r="BV18" i="1"/>
  <c r="BU18" i="1"/>
  <c r="BT18" i="1"/>
  <c r="BS18" i="1"/>
  <c r="BR18" i="1"/>
  <c r="BQ18" i="1"/>
  <c r="BP18" i="1"/>
  <c r="BO18" i="1"/>
  <c r="BN18" i="1"/>
  <c r="BM18" i="1"/>
  <c r="BL18" i="1"/>
  <c r="BK18" i="1"/>
  <c r="BJ18" i="1"/>
  <c r="BI18" i="1"/>
  <c r="BH18" i="1"/>
  <c r="BG18" i="1"/>
  <c r="BF18" i="1"/>
  <c r="BE18" i="1"/>
  <c r="BD18" i="1"/>
  <c r="BC18" i="1"/>
  <c r="BB18" i="1"/>
  <c r="AD18" i="1"/>
  <c r="G18" i="1"/>
  <c r="BW18" i="1" s="1"/>
  <c r="CT18" i="1" s="1"/>
  <c r="DT17" i="1"/>
  <c r="DR17" i="1"/>
  <c r="DP17" i="1"/>
  <c r="DO17" i="1"/>
  <c r="DN17" i="1"/>
  <c r="DM17" i="1"/>
  <c r="DL17" i="1"/>
  <c r="DK17" i="1"/>
  <c r="DJ17" i="1"/>
  <c r="DI17" i="1"/>
  <c r="DH17" i="1"/>
  <c r="DG17" i="1"/>
  <c r="DF17" i="1"/>
  <c r="DE17" i="1"/>
  <c r="DD17" i="1"/>
  <c r="DC17" i="1"/>
  <c r="DB17" i="1"/>
  <c r="DA17" i="1"/>
  <c r="CU17" i="1" s="1"/>
  <c r="CZ17" i="1"/>
  <c r="CY17" i="1"/>
  <c r="CX17" i="1"/>
  <c r="CW17" i="1"/>
  <c r="CV17" i="1"/>
  <c r="BX17" i="1"/>
  <c r="BV17" i="1"/>
  <c r="BU17" i="1"/>
  <c r="BT17" i="1"/>
  <c r="BS17" i="1"/>
  <c r="BR17" i="1"/>
  <c r="BQ17" i="1"/>
  <c r="BP17" i="1"/>
  <c r="BO17" i="1"/>
  <c r="BN17" i="1"/>
  <c r="BM17" i="1"/>
  <c r="BL17" i="1"/>
  <c r="BK17" i="1"/>
  <c r="BJ17" i="1"/>
  <c r="BI17" i="1"/>
  <c r="BH17" i="1"/>
  <c r="BG17" i="1"/>
  <c r="BF17" i="1"/>
  <c r="BE17" i="1"/>
  <c r="BD17" i="1"/>
  <c r="BC17" i="1"/>
  <c r="BB17" i="1"/>
  <c r="AD17" i="1"/>
  <c r="AC17" i="1"/>
  <c r="AZ17" i="1" s="1"/>
  <c r="G17" i="1"/>
  <c r="DP16" i="1"/>
  <c r="DO16" i="1"/>
  <c r="DN16" i="1"/>
  <c r="DM16" i="1"/>
  <c r="DL16" i="1"/>
  <c r="DJ16" i="1"/>
  <c r="DI16" i="1"/>
  <c r="DH16" i="1"/>
  <c r="DG16" i="1"/>
  <c r="DF16" i="1"/>
  <c r="DE16" i="1"/>
  <c r="DD16" i="1"/>
  <c r="DC16" i="1"/>
  <c r="DB16" i="1"/>
  <c r="DA16" i="1"/>
  <c r="CZ16" i="1"/>
  <c r="CY16" i="1"/>
  <c r="CX16" i="1"/>
  <c r="CW16" i="1"/>
  <c r="CV16" i="1"/>
  <c r="CN16" i="1"/>
  <c r="DK16" i="1" s="1"/>
  <c r="BV16" i="1"/>
  <c r="BU16" i="1"/>
  <c r="BT16" i="1"/>
  <c r="BS16" i="1"/>
  <c r="BR16" i="1"/>
  <c r="BP16" i="1"/>
  <c r="BO16" i="1"/>
  <c r="BN16" i="1"/>
  <c r="BM16" i="1"/>
  <c r="BL16" i="1"/>
  <c r="BK16" i="1"/>
  <c r="BJ16" i="1"/>
  <c r="BI16" i="1"/>
  <c r="BH16" i="1"/>
  <c r="BG16" i="1"/>
  <c r="BF16" i="1"/>
  <c r="BE16" i="1"/>
  <c r="BD16" i="1"/>
  <c r="BC16" i="1"/>
  <c r="BB16" i="1"/>
  <c r="AT16" i="1"/>
  <c r="BQ16" i="1" s="1"/>
  <c r="G16" i="1"/>
  <c r="DR16" i="1" s="1"/>
  <c r="DR15" i="1"/>
  <c r="DO15" i="1"/>
  <c r="DN15" i="1"/>
  <c r="DM15" i="1"/>
  <c r="DL15" i="1"/>
  <c r="DK15" i="1"/>
  <c r="DJ15" i="1"/>
  <c r="DI15" i="1"/>
  <c r="DH15" i="1"/>
  <c r="DG15" i="1"/>
  <c r="DF15" i="1"/>
  <c r="DE15" i="1"/>
  <c r="DD15" i="1"/>
  <c r="DC15" i="1"/>
  <c r="DB15" i="1"/>
  <c r="DA15" i="1"/>
  <c r="CZ15" i="1"/>
  <c r="CY15" i="1"/>
  <c r="CX15" i="1"/>
  <c r="CV15" i="1"/>
  <c r="CS15" i="1"/>
  <c r="BU15" i="1"/>
  <c r="BT15" i="1"/>
  <c r="BS15" i="1"/>
  <c r="BR15" i="1"/>
  <c r="BQ15" i="1"/>
  <c r="BP15" i="1"/>
  <c r="BO15" i="1"/>
  <c r="BN15" i="1"/>
  <c r="BM15" i="1"/>
  <c r="BL15" i="1"/>
  <c r="BK15" i="1"/>
  <c r="BJ15" i="1"/>
  <c r="BI15" i="1"/>
  <c r="BH15" i="1"/>
  <c r="BG15" i="1"/>
  <c r="BF15" i="1"/>
  <c r="BE15" i="1"/>
  <c r="BD15" i="1"/>
  <c r="BB15" i="1"/>
  <c r="AY15" i="1"/>
  <c r="AY130" i="1" s="1"/>
  <c r="AF15" i="1"/>
  <c r="G15" i="1"/>
  <c r="DP14" i="1"/>
  <c r="DO14" i="1"/>
  <c r="DO130" i="1" s="1"/>
  <c r="DN14" i="1"/>
  <c r="DN130" i="1" s="1"/>
  <c r="DM14" i="1"/>
  <c r="DL14" i="1"/>
  <c r="DK14" i="1"/>
  <c r="DJ14" i="1"/>
  <c r="DI14" i="1"/>
  <c r="DH14" i="1"/>
  <c r="DG14" i="1"/>
  <c r="DG130" i="1" s="1"/>
  <c r="DF14" i="1"/>
  <c r="DF130" i="1" s="1"/>
  <c r="DE14" i="1"/>
  <c r="DD14" i="1"/>
  <c r="DC14" i="1"/>
  <c r="DB14" i="1"/>
  <c r="DA14" i="1"/>
  <c r="CZ14" i="1"/>
  <c r="CY14" i="1"/>
  <c r="CY130" i="1" s="1"/>
  <c r="CX14" i="1"/>
  <c r="CX130" i="1" s="1"/>
  <c r="CV14" i="1"/>
  <c r="BZ14" i="1"/>
  <c r="BX14" i="1" s="1"/>
  <c r="BV14" i="1"/>
  <c r="BU14" i="1"/>
  <c r="BU130" i="1" s="1"/>
  <c r="BT14" i="1"/>
  <c r="BT130" i="1" s="1"/>
  <c r="BS14" i="1"/>
  <c r="BR14" i="1"/>
  <c r="BQ14" i="1"/>
  <c r="BP14" i="1"/>
  <c r="BO14" i="1"/>
  <c r="BO130" i="1" s="1"/>
  <c r="BN14" i="1"/>
  <c r="BM14" i="1"/>
  <c r="BM130" i="1" s="1"/>
  <c r="BL14" i="1"/>
  <c r="BL130" i="1" s="1"/>
  <c r="BK14" i="1"/>
  <c r="BJ14" i="1"/>
  <c r="BI14" i="1"/>
  <c r="BI130" i="1" s="1"/>
  <c r="BH14" i="1"/>
  <c r="BG14" i="1"/>
  <c r="BG130" i="1" s="1"/>
  <c r="BF14" i="1"/>
  <c r="BE14" i="1"/>
  <c r="BE130" i="1" s="1"/>
  <c r="BD14" i="1"/>
  <c r="BB14" i="1"/>
  <c r="AF14" i="1"/>
  <c r="BC14" i="1" s="1"/>
  <c r="G14" i="1"/>
  <c r="DP13" i="1"/>
  <c r="DO13" i="1"/>
  <c r="DN13" i="1"/>
  <c r="DM13" i="1"/>
  <c r="DL13" i="1"/>
  <c r="DK13" i="1"/>
  <c r="DJ13" i="1"/>
  <c r="DI13" i="1"/>
  <c r="DH13" i="1"/>
  <c r="DG13" i="1"/>
  <c r="DF13" i="1"/>
  <c r="DE13" i="1"/>
  <c r="DD13" i="1"/>
  <c r="DC13" i="1"/>
  <c r="DB13" i="1"/>
  <c r="DA13" i="1"/>
  <c r="CZ13" i="1"/>
  <c r="CY13" i="1"/>
  <c r="CX13" i="1"/>
  <c r="CW13" i="1"/>
  <c r="CV13" i="1"/>
  <c r="CU13" i="1"/>
  <c r="BX13" i="1"/>
  <c r="BW13" i="1" s="1"/>
  <c r="CT13" i="1" s="1"/>
  <c r="BV13" i="1"/>
  <c r="BU13" i="1"/>
  <c r="BT13" i="1"/>
  <c r="BS13" i="1"/>
  <c r="BR13" i="1"/>
  <c r="BQ13" i="1"/>
  <c r="BP13" i="1"/>
  <c r="BO13" i="1"/>
  <c r="BN13" i="1"/>
  <c r="BM13" i="1"/>
  <c r="BL13" i="1"/>
  <c r="BK13" i="1"/>
  <c r="BJ13" i="1"/>
  <c r="BI13" i="1"/>
  <c r="BH13" i="1"/>
  <c r="BG13" i="1"/>
  <c r="BF13" i="1"/>
  <c r="BE13" i="1"/>
  <c r="BD13" i="1"/>
  <c r="BC13" i="1"/>
  <c r="BB13" i="1"/>
  <c r="AD13" i="1"/>
  <c r="AC13" i="1"/>
  <c r="AZ13" i="1" s="1"/>
  <c r="G13" i="1"/>
  <c r="DR13" i="1" s="1"/>
  <c r="DR12" i="1"/>
  <c r="DP12" i="1"/>
  <c r="DO12" i="1"/>
  <c r="DN12" i="1"/>
  <c r="DM12" i="1"/>
  <c r="DL12" i="1"/>
  <c r="DK12" i="1"/>
  <c r="DJ12" i="1"/>
  <c r="DI12" i="1"/>
  <c r="DH12" i="1"/>
  <c r="DG12" i="1"/>
  <c r="DF12" i="1"/>
  <c r="DE12" i="1"/>
  <c r="DD12" i="1"/>
  <c r="DC12" i="1"/>
  <c r="DB12" i="1"/>
  <c r="DA12" i="1"/>
  <c r="CZ12" i="1"/>
  <c r="CY12" i="1"/>
  <c r="CX12" i="1"/>
  <c r="CW12" i="1"/>
  <c r="CV12" i="1"/>
  <c r="CT12" i="1"/>
  <c r="BX12" i="1"/>
  <c r="BW12" i="1" s="1"/>
  <c r="BV12" i="1"/>
  <c r="BU12" i="1"/>
  <c r="BT12" i="1"/>
  <c r="BS12" i="1"/>
  <c r="BR12" i="1"/>
  <c r="BQ12" i="1"/>
  <c r="BP12" i="1"/>
  <c r="BO12" i="1"/>
  <c r="BN12" i="1"/>
  <c r="BM12" i="1"/>
  <c r="BL12" i="1"/>
  <c r="BL35" i="1" s="1"/>
  <c r="BK12" i="1"/>
  <c r="BJ12" i="1"/>
  <c r="BI12" i="1"/>
  <c r="BH12" i="1"/>
  <c r="BG12" i="1"/>
  <c r="BF12" i="1"/>
  <c r="BE12" i="1"/>
  <c r="BD12" i="1"/>
  <c r="BC12" i="1"/>
  <c r="BB12" i="1"/>
  <c r="AD12" i="1"/>
  <c r="AC12" i="1"/>
  <c r="AZ12" i="1" s="1"/>
  <c r="G12" i="1"/>
  <c r="DR11" i="1"/>
  <c r="DP11" i="1"/>
  <c r="DO11" i="1"/>
  <c r="DN11" i="1"/>
  <c r="DM11" i="1"/>
  <c r="DL11" i="1"/>
  <c r="DK11" i="1"/>
  <c r="DJ11" i="1"/>
  <c r="DI11" i="1"/>
  <c r="DH11" i="1"/>
  <c r="DG11" i="1"/>
  <c r="DF11" i="1"/>
  <c r="DE11" i="1"/>
  <c r="DD11" i="1"/>
  <c r="DC11" i="1"/>
  <c r="DB11" i="1"/>
  <c r="CU11" i="1" s="1"/>
  <c r="DT11" i="1" s="1"/>
  <c r="DA11" i="1"/>
  <c r="CZ11" i="1"/>
  <c r="CY11" i="1"/>
  <c r="CX11" i="1"/>
  <c r="CW11" i="1"/>
  <c r="CV11" i="1"/>
  <c r="BX11" i="1"/>
  <c r="BW11" i="1" s="1"/>
  <c r="CT11" i="1" s="1"/>
  <c r="BV11" i="1"/>
  <c r="BU11" i="1"/>
  <c r="BT11" i="1"/>
  <c r="BS11" i="1"/>
  <c r="BR11" i="1"/>
  <c r="BQ11" i="1"/>
  <c r="BP11" i="1"/>
  <c r="BO11" i="1"/>
  <c r="BN11" i="1"/>
  <c r="BM11" i="1"/>
  <c r="BL11" i="1"/>
  <c r="BK11" i="1"/>
  <c r="BJ11" i="1"/>
  <c r="BI11" i="1"/>
  <c r="BH11" i="1"/>
  <c r="BG11" i="1"/>
  <c r="BF11" i="1"/>
  <c r="BE11" i="1"/>
  <c r="BD11" i="1"/>
  <c r="BC11" i="1"/>
  <c r="BB11" i="1"/>
  <c r="BA11" i="1" s="1"/>
  <c r="DS11" i="1" s="1"/>
  <c r="AD11" i="1"/>
  <c r="AC11" i="1"/>
  <c r="AZ11" i="1" s="1"/>
  <c r="G11" i="1"/>
  <c r="DP10" i="1"/>
  <c r="DO10" i="1"/>
  <c r="DN10" i="1"/>
  <c r="DM10" i="1"/>
  <c r="DL10" i="1"/>
  <c r="DK10" i="1"/>
  <c r="DJ10" i="1"/>
  <c r="DI10" i="1"/>
  <c r="DH10" i="1"/>
  <c r="DH35" i="1" s="1"/>
  <c r="DG10" i="1"/>
  <c r="DF10" i="1"/>
  <c r="DE10" i="1"/>
  <c r="DD10" i="1"/>
  <c r="DC10" i="1"/>
  <c r="DB10" i="1"/>
  <c r="DA10" i="1"/>
  <c r="CZ10" i="1"/>
  <c r="CY10" i="1"/>
  <c r="CX10" i="1"/>
  <c r="CW10" i="1"/>
  <c r="CU10" i="1" s="1"/>
  <c r="CV10" i="1"/>
  <c r="BX10" i="1"/>
  <c r="DT10" i="1" s="1"/>
  <c r="BV10" i="1"/>
  <c r="BU10" i="1"/>
  <c r="BT10" i="1"/>
  <c r="BS10" i="1"/>
  <c r="BR10" i="1"/>
  <c r="BQ10" i="1"/>
  <c r="BP10" i="1"/>
  <c r="BO10" i="1"/>
  <c r="BN10" i="1"/>
  <c r="BM10" i="1"/>
  <c r="BL10" i="1"/>
  <c r="BK10" i="1"/>
  <c r="BJ10" i="1"/>
  <c r="BI10" i="1"/>
  <c r="BH10" i="1"/>
  <c r="BG10" i="1"/>
  <c r="BF10" i="1"/>
  <c r="BE10" i="1"/>
  <c r="BD10" i="1"/>
  <c r="BC10" i="1"/>
  <c r="BB10" i="1"/>
  <c r="AD10" i="1"/>
  <c r="G10" i="1"/>
  <c r="DR9" i="1"/>
  <c r="DO9" i="1"/>
  <c r="DN9" i="1"/>
  <c r="DM9" i="1"/>
  <c r="DL9" i="1"/>
  <c r="DK9" i="1"/>
  <c r="DJ9" i="1"/>
  <c r="DI9" i="1"/>
  <c r="DH9" i="1"/>
  <c r="DG9" i="1"/>
  <c r="DF9" i="1"/>
  <c r="DE9" i="1"/>
  <c r="DD9" i="1"/>
  <c r="DC9" i="1"/>
  <c r="DB9" i="1"/>
  <c r="DA9" i="1"/>
  <c r="CZ9" i="1"/>
  <c r="CY9" i="1"/>
  <c r="CX9" i="1"/>
  <c r="CW9" i="1"/>
  <c r="CV9" i="1"/>
  <c r="CS9" i="1"/>
  <c r="BU9" i="1"/>
  <c r="BT9" i="1"/>
  <c r="BS9" i="1"/>
  <c r="BR9" i="1"/>
  <c r="BQ9" i="1"/>
  <c r="BP9" i="1"/>
  <c r="BO9" i="1"/>
  <c r="BO35" i="1" s="1"/>
  <c r="BN9" i="1"/>
  <c r="BM9" i="1"/>
  <c r="BL9" i="1"/>
  <c r="BK9" i="1"/>
  <c r="BJ9" i="1"/>
  <c r="BI9" i="1"/>
  <c r="BH9" i="1"/>
  <c r="BG9" i="1"/>
  <c r="BF9" i="1"/>
  <c r="BE9" i="1"/>
  <c r="BD9" i="1"/>
  <c r="BC9" i="1"/>
  <c r="BB9" i="1"/>
  <c r="AY9" i="1"/>
  <c r="BV9" i="1" s="1"/>
  <c r="G9" i="1"/>
  <c r="DP8" i="1"/>
  <c r="DO8" i="1"/>
  <c r="DN8" i="1"/>
  <c r="DN132" i="1" s="1"/>
  <c r="DM8" i="1"/>
  <c r="DL8" i="1"/>
  <c r="DK8" i="1"/>
  <c r="DJ8" i="1"/>
  <c r="DI8" i="1"/>
  <c r="DH8" i="1"/>
  <c r="DG8" i="1"/>
  <c r="DF8" i="1"/>
  <c r="DE8" i="1"/>
  <c r="DD8" i="1"/>
  <c r="DC8" i="1"/>
  <c r="DB8" i="1"/>
  <c r="DA8" i="1"/>
  <c r="CZ8" i="1"/>
  <c r="CY8" i="1"/>
  <c r="CX8" i="1"/>
  <c r="CX35" i="1" s="1"/>
  <c r="CW8" i="1"/>
  <c r="CV8" i="1"/>
  <c r="BX8" i="1"/>
  <c r="BW8" i="1" s="1"/>
  <c r="CT8" i="1" s="1"/>
  <c r="BV8" i="1"/>
  <c r="BU8" i="1"/>
  <c r="BT8" i="1"/>
  <c r="BS8" i="1"/>
  <c r="BR8" i="1"/>
  <c r="BR35" i="1" s="1"/>
  <c r="BQ8" i="1"/>
  <c r="BP8" i="1"/>
  <c r="BO8" i="1"/>
  <c r="BN8" i="1"/>
  <c r="BM8" i="1"/>
  <c r="BL8" i="1"/>
  <c r="BK8" i="1"/>
  <c r="BJ8" i="1"/>
  <c r="BI8" i="1"/>
  <c r="BH8" i="1"/>
  <c r="BG8" i="1"/>
  <c r="BF8" i="1"/>
  <c r="BE8" i="1"/>
  <c r="BD8" i="1"/>
  <c r="BC8" i="1"/>
  <c r="BB8" i="1"/>
  <c r="AD8" i="1"/>
  <c r="AC8" i="1"/>
  <c r="AZ8" i="1" s="1"/>
  <c r="G8" i="1"/>
  <c r="DR8" i="1" s="1"/>
  <c r="DR7" i="1"/>
  <c r="DP7" i="1"/>
  <c r="DO7" i="1"/>
  <c r="DN7" i="1"/>
  <c r="DM7" i="1"/>
  <c r="DL7" i="1"/>
  <c r="DL35" i="1" s="1"/>
  <c r="DK7" i="1"/>
  <c r="DJ7" i="1"/>
  <c r="DI7" i="1"/>
  <c r="DH7" i="1"/>
  <c r="DG7" i="1"/>
  <c r="DF7" i="1"/>
  <c r="DE7" i="1"/>
  <c r="DD7" i="1"/>
  <c r="DC7" i="1"/>
  <c r="DB7" i="1"/>
  <c r="DA7" i="1"/>
  <c r="CU7" i="1" s="1"/>
  <c r="CZ7" i="1"/>
  <c r="CY7" i="1"/>
  <c r="CX7" i="1"/>
  <c r="CW7" i="1"/>
  <c r="CV7" i="1"/>
  <c r="BX7" i="1"/>
  <c r="BV7" i="1"/>
  <c r="BU7" i="1"/>
  <c r="BT7" i="1"/>
  <c r="BS7" i="1"/>
  <c r="BR7" i="1"/>
  <c r="BQ7" i="1"/>
  <c r="BP7" i="1"/>
  <c r="BP35" i="1" s="1"/>
  <c r="BO7" i="1"/>
  <c r="BN7" i="1"/>
  <c r="BM7" i="1"/>
  <c r="BL7" i="1"/>
  <c r="BK7" i="1"/>
  <c r="BJ7" i="1"/>
  <c r="BI7" i="1"/>
  <c r="BH7" i="1"/>
  <c r="BG7" i="1"/>
  <c r="BF7" i="1"/>
  <c r="BA7" i="1" s="1"/>
  <c r="DS7" i="1" s="1"/>
  <c r="BE7" i="1"/>
  <c r="BD7" i="1"/>
  <c r="BC7" i="1"/>
  <c r="BB7" i="1"/>
  <c r="AD7" i="1"/>
  <c r="AC7" i="1"/>
  <c r="AZ7" i="1" s="1"/>
  <c r="G7" i="1"/>
  <c r="DR6" i="1"/>
  <c r="DP6" i="1"/>
  <c r="DO6" i="1"/>
  <c r="DN6" i="1"/>
  <c r="DM6" i="1"/>
  <c r="DL6" i="1"/>
  <c r="DJ6" i="1"/>
  <c r="DI6" i="1"/>
  <c r="DH6" i="1"/>
  <c r="DG6" i="1"/>
  <c r="DF6" i="1"/>
  <c r="DE6" i="1"/>
  <c r="DD6" i="1"/>
  <c r="DC6" i="1"/>
  <c r="DB6" i="1"/>
  <c r="DA6" i="1"/>
  <c r="CZ6" i="1"/>
  <c r="CY6" i="1"/>
  <c r="CX6" i="1"/>
  <c r="CW6" i="1"/>
  <c r="CV6" i="1"/>
  <c r="CN6" i="1"/>
  <c r="BX6" i="1" s="1"/>
  <c r="BW6" i="1" s="1"/>
  <c r="CT6" i="1" s="1"/>
  <c r="BV6" i="1"/>
  <c r="BU6" i="1"/>
  <c r="BT6" i="1"/>
  <c r="BS6" i="1"/>
  <c r="BR6" i="1"/>
  <c r="BP6" i="1"/>
  <c r="BO6" i="1"/>
  <c r="BN6" i="1"/>
  <c r="BM6" i="1"/>
  <c r="BL6" i="1"/>
  <c r="BK6" i="1"/>
  <c r="BJ6" i="1"/>
  <c r="BI6" i="1"/>
  <c r="BH6" i="1"/>
  <c r="BG6" i="1"/>
  <c r="BF6" i="1"/>
  <c r="BE6" i="1"/>
  <c r="BD6" i="1"/>
  <c r="BC6" i="1"/>
  <c r="BB6" i="1"/>
  <c r="AT6" i="1"/>
  <c r="AD6" i="1" s="1"/>
  <c r="AC6" i="1"/>
  <c r="AZ6" i="1" s="1"/>
  <c r="G6" i="1"/>
  <c r="DR5" i="1"/>
  <c r="DP5" i="1"/>
  <c r="DO5" i="1"/>
  <c r="DN5" i="1"/>
  <c r="DM5" i="1"/>
  <c r="DL5" i="1"/>
  <c r="DK5" i="1"/>
  <c r="DJ5" i="1"/>
  <c r="DI5" i="1"/>
  <c r="DH5" i="1"/>
  <c r="DG5" i="1"/>
  <c r="DF5" i="1"/>
  <c r="DE5" i="1"/>
  <c r="DE35" i="1" s="1"/>
  <c r="DD5" i="1"/>
  <c r="DC5" i="1"/>
  <c r="DB5" i="1"/>
  <c r="DA5" i="1"/>
  <c r="CZ5" i="1"/>
  <c r="CY5" i="1"/>
  <c r="CX5" i="1"/>
  <c r="CV5" i="1"/>
  <c r="BZ5" i="1"/>
  <c r="BX5" i="1" s="1"/>
  <c r="BV5" i="1"/>
  <c r="BU5" i="1"/>
  <c r="BT5" i="1"/>
  <c r="BS5" i="1"/>
  <c r="BR5" i="1"/>
  <c r="BQ5" i="1"/>
  <c r="BP5" i="1"/>
  <c r="BO5" i="1"/>
  <c r="BN5" i="1"/>
  <c r="BM5" i="1"/>
  <c r="BL5" i="1"/>
  <c r="BK5" i="1"/>
  <c r="BJ5" i="1"/>
  <c r="BI5" i="1"/>
  <c r="BH5" i="1"/>
  <c r="BG5" i="1"/>
  <c r="BF5" i="1"/>
  <c r="BE5" i="1"/>
  <c r="BD5" i="1"/>
  <c r="BB5" i="1"/>
  <c r="AF5" i="1"/>
  <c r="G5" i="1"/>
  <c r="DO4" i="1"/>
  <c r="DN4" i="1"/>
  <c r="DM4" i="1"/>
  <c r="DL4" i="1"/>
  <c r="DJ4" i="1"/>
  <c r="DI4" i="1"/>
  <c r="DH4" i="1"/>
  <c r="DG4" i="1"/>
  <c r="DF4" i="1"/>
  <c r="DE4" i="1"/>
  <c r="DD4" i="1"/>
  <c r="DC4" i="1"/>
  <c r="DB4" i="1"/>
  <c r="DA4" i="1"/>
  <c r="CZ4" i="1"/>
  <c r="CY4" i="1"/>
  <c r="CX4" i="1"/>
  <c r="CW4" i="1"/>
  <c r="CV4" i="1"/>
  <c r="CS4" i="1"/>
  <c r="DP4" i="1" s="1"/>
  <c r="CN4" i="1"/>
  <c r="BU4" i="1"/>
  <c r="BT4" i="1"/>
  <c r="BS4" i="1"/>
  <c r="BR4" i="1"/>
  <c r="BP4" i="1"/>
  <c r="BO4" i="1"/>
  <c r="BN4" i="1"/>
  <c r="BM4" i="1"/>
  <c r="BL4" i="1"/>
  <c r="BK4" i="1"/>
  <c r="BJ4" i="1"/>
  <c r="BI4" i="1"/>
  <c r="BH4" i="1"/>
  <c r="BG4" i="1"/>
  <c r="BF4" i="1"/>
  <c r="BE4" i="1"/>
  <c r="BD4" i="1"/>
  <c r="BC4" i="1"/>
  <c r="BB4" i="1"/>
  <c r="AY4" i="1"/>
  <c r="BV4" i="1" s="1"/>
  <c r="AT4" i="1"/>
  <c r="BQ4" i="1" s="1"/>
  <c r="G4" i="1"/>
  <c r="AD46" i="1" l="1"/>
  <c r="DE108" i="2"/>
  <c r="BX23" i="1"/>
  <c r="AD45" i="1"/>
  <c r="DS45" i="1" s="1"/>
  <c r="CH123" i="1"/>
  <c r="AD104" i="2"/>
  <c r="AC104" i="2" s="1"/>
  <c r="AZ104" i="2" s="1"/>
  <c r="BX39" i="1"/>
  <c r="BW39" i="1" s="1"/>
  <c r="CT39" i="1" s="1"/>
  <c r="AD67" i="1"/>
  <c r="AC67" i="1" s="1"/>
  <c r="AZ67" i="1" s="1"/>
  <c r="CU134" i="1"/>
  <c r="AV71" i="2"/>
  <c r="CP129" i="2"/>
  <c r="BX28" i="1"/>
  <c r="BW28" i="1" s="1"/>
  <c r="CT28" i="1" s="1"/>
  <c r="BS58" i="2"/>
  <c r="BX31" i="1"/>
  <c r="BW31" i="1" s="1"/>
  <c r="CT31" i="1" s="1"/>
  <c r="AD34" i="1"/>
  <c r="AC34" i="1" s="1"/>
  <c r="AZ34" i="1" s="1"/>
  <c r="BX51" i="1"/>
  <c r="BQ85" i="1"/>
  <c r="AD56" i="2"/>
  <c r="AC56" i="2" s="1"/>
  <c r="AZ56" i="2" s="1"/>
  <c r="BX115" i="2"/>
  <c r="BW115" i="2" s="1"/>
  <c r="CT115" i="2" s="1"/>
  <c r="CP123" i="1"/>
  <c r="BX4" i="2"/>
  <c r="BW4" i="2" s="1"/>
  <c r="CT4" i="2" s="1"/>
  <c r="AD62" i="2"/>
  <c r="AC62" i="2" s="1"/>
  <c r="AZ62" i="2" s="1"/>
  <c r="BL56" i="1"/>
  <c r="BA56" i="1" s="1"/>
  <c r="DS56" i="1" s="1"/>
  <c r="AD33" i="1"/>
  <c r="AC33" i="1" s="1"/>
  <c r="AZ33" i="1" s="1"/>
  <c r="CW48" i="1"/>
  <c r="AL135" i="1"/>
  <c r="AG71" i="1"/>
  <c r="CM71" i="1"/>
  <c r="BC28" i="1"/>
  <c r="BA28" i="1" s="1"/>
  <c r="DS28" i="1" s="1"/>
  <c r="CH125" i="1"/>
  <c r="CN71" i="1"/>
  <c r="BX103" i="1"/>
  <c r="BW103" i="1" s="1"/>
  <c r="CT103" i="1" s="1"/>
  <c r="BX90" i="2"/>
  <c r="DK6" i="1"/>
  <c r="CU6" i="1" s="1"/>
  <c r="DT6" i="1" s="1"/>
  <c r="CQ129" i="1"/>
  <c r="BX99" i="1"/>
  <c r="BW99" i="1" s="1"/>
  <c r="CT99" i="1" s="1"/>
  <c r="DC108" i="1"/>
  <c r="DC127" i="1" s="1"/>
  <c r="CU134" i="2"/>
  <c r="BS23" i="1"/>
  <c r="BA23" i="1" s="1"/>
  <c r="DS23" i="1" s="1"/>
  <c r="BX36" i="1"/>
  <c r="BW36" i="1" s="1"/>
  <c r="CT36" i="1" s="1"/>
  <c r="BX58" i="1"/>
  <c r="BW58" i="1" s="1"/>
  <c r="CT58" i="1" s="1"/>
  <c r="BX83" i="1"/>
  <c r="BW83" i="1" s="1"/>
  <c r="CT83" i="1" s="1"/>
  <c r="BX104" i="1"/>
  <c r="AD110" i="1"/>
  <c r="AD6" i="2"/>
  <c r="AC6" i="2" s="1"/>
  <c r="AZ6" i="2" s="1"/>
  <c r="AD28" i="2"/>
  <c r="AC28" i="2" s="1"/>
  <c r="AZ28" i="2" s="1"/>
  <c r="BX48" i="2"/>
  <c r="BW48" i="2" s="1"/>
  <c r="CT48" i="2" s="1"/>
  <c r="BP77" i="2"/>
  <c r="BP91" i="2" s="1"/>
  <c r="BX104" i="2"/>
  <c r="BW104" i="2" s="1"/>
  <c r="CT104" i="2" s="1"/>
  <c r="AD117" i="2"/>
  <c r="AC117" i="2" s="1"/>
  <c r="AZ117" i="2" s="1"/>
  <c r="BX122" i="2"/>
  <c r="BX4" i="1"/>
  <c r="DT4" i="1" s="1"/>
  <c r="CW5" i="1"/>
  <c r="CU5" i="1" s="1"/>
  <c r="DT5" i="1" s="1"/>
  <c r="AD14" i="1"/>
  <c r="BQ130" i="1"/>
  <c r="CW14" i="1"/>
  <c r="CU14" i="1" s="1"/>
  <c r="DT14" i="1" s="1"/>
  <c r="BX19" i="1"/>
  <c r="BW19" i="1" s="1"/>
  <c r="CT19" i="1" s="1"/>
  <c r="AD20" i="1"/>
  <c r="AC20" i="1" s="1"/>
  <c r="AZ20" i="1" s="1"/>
  <c r="BX21" i="1"/>
  <c r="BW21" i="1" s="1"/>
  <c r="CT21" i="1" s="1"/>
  <c r="BX41" i="1"/>
  <c r="BW41" i="1" s="1"/>
  <c r="CT41" i="1" s="1"/>
  <c r="BV68" i="1"/>
  <c r="BA68" i="1" s="1"/>
  <c r="DS68" i="1" s="1"/>
  <c r="AD69" i="1"/>
  <c r="AC69" i="1" s="1"/>
  <c r="AZ69" i="1" s="1"/>
  <c r="BX78" i="1"/>
  <c r="BW78" i="1" s="1"/>
  <c r="CT78" i="1" s="1"/>
  <c r="BC86" i="1"/>
  <c r="BA86" i="1" s="1"/>
  <c r="DS86" i="1" s="1"/>
  <c r="DN94" i="1"/>
  <c r="AD96" i="1"/>
  <c r="AC96" i="1" s="1"/>
  <c r="AZ96" i="1" s="1"/>
  <c r="DN102" i="1"/>
  <c r="CU102" i="1" s="1"/>
  <c r="DT102" i="1" s="1"/>
  <c r="CW108" i="1"/>
  <c r="CW127" i="1" s="1"/>
  <c r="AM123" i="1"/>
  <c r="AM125" i="1" s="1"/>
  <c r="AM127" i="1"/>
  <c r="AM135" i="1" s="1"/>
  <c r="AD46" i="2"/>
  <c r="BX50" i="2"/>
  <c r="BW50" i="2" s="1"/>
  <c r="CT50" i="2" s="1"/>
  <c r="CW89" i="2"/>
  <c r="CU89" i="2" s="1"/>
  <c r="DN93" i="2"/>
  <c r="BV112" i="2"/>
  <c r="BA112" i="2" s="1"/>
  <c r="DF56" i="1"/>
  <c r="CU56" i="1" s="1"/>
  <c r="DT56" i="1" s="1"/>
  <c r="AT91" i="1"/>
  <c r="CU104" i="1"/>
  <c r="AL123" i="1"/>
  <c r="AL125" i="1" s="1"/>
  <c r="CW46" i="1"/>
  <c r="CW71" i="1" s="1"/>
  <c r="CP91" i="2"/>
  <c r="BA47" i="1"/>
  <c r="CP71" i="1"/>
  <c r="DP97" i="1"/>
  <c r="DP129" i="1" s="1"/>
  <c r="BS58" i="1"/>
  <c r="BC62" i="1"/>
  <c r="BA62" i="1" s="1"/>
  <c r="DS62" i="1" s="1"/>
  <c r="BC83" i="1"/>
  <c r="BA83" i="1" s="1"/>
  <c r="DS83" i="1" s="1"/>
  <c r="CW116" i="1"/>
  <c r="CU116" i="1" s="1"/>
  <c r="DT116" i="1" s="1"/>
  <c r="DK4" i="1"/>
  <c r="CU4" i="1" s="1"/>
  <c r="BV15" i="1"/>
  <c r="AD57" i="1"/>
  <c r="BP57" i="1"/>
  <c r="BP71" i="1" s="1"/>
  <c r="AD82" i="1"/>
  <c r="DS82" i="1" s="1"/>
  <c r="BX100" i="1"/>
  <c r="BW100" i="1" s="1"/>
  <c r="CT100" i="1" s="1"/>
  <c r="BX20" i="2"/>
  <c r="BW20" i="2" s="1"/>
  <c r="CT20" i="2" s="1"/>
  <c r="DF56" i="2"/>
  <c r="CU56" i="2" s="1"/>
  <c r="BX110" i="2"/>
  <c r="AC86" i="1"/>
  <c r="AZ86" i="1" s="1"/>
  <c r="BW46" i="1"/>
  <c r="CT46" i="1" s="1"/>
  <c r="DS95" i="1"/>
  <c r="BY125" i="1"/>
  <c r="CU113" i="1"/>
  <c r="DT113" i="1" s="1"/>
  <c r="AV35" i="1"/>
  <c r="CS131" i="1"/>
  <c r="BX79" i="1"/>
  <c r="BA94" i="2"/>
  <c r="BA9" i="1"/>
  <c r="BX44" i="1"/>
  <c r="BW44" i="1" s="1"/>
  <c r="CT44" i="1" s="1"/>
  <c r="BX50" i="1"/>
  <c r="BW50" i="1" s="1"/>
  <c r="CT50" i="1" s="1"/>
  <c r="BX53" i="1"/>
  <c r="BW53" i="1" s="1"/>
  <c r="CT53" i="1" s="1"/>
  <c r="CS71" i="1"/>
  <c r="BA85" i="1"/>
  <c r="DS85" i="1" s="1"/>
  <c r="AS91" i="1"/>
  <c r="AD97" i="1"/>
  <c r="BT104" i="1"/>
  <c r="BA104" i="1" s="1"/>
  <c r="DS104" i="1" s="1"/>
  <c r="DD108" i="1"/>
  <c r="DD127" i="1" s="1"/>
  <c r="BX134" i="1"/>
  <c r="DT134" i="1" s="1"/>
  <c r="BX23" i="2"/>
  <c r="BW23" i="2" s="1"/>
  <c r="CT23" i="2" s="1"/>
  <c r="BX46" i="2"/>
  <c r="BW46" i="2" s="1"/>
  <c r="CT46" i="2" s="1"/>
  <c r="AD68" i="2"/>
  <c r="AC68" i="2" s="1"/>
  <c r="AZ68" i="2" s="1"/>
  <c r="BV81" i="2"/>
  <c r="AS91" i="2"/>
  <c r="BT94" i="2"/>
  <c r="CH135" i="2"/>
  <c r="BA100" i="2"/>
  <c r="BQ33" i="1"/>
  <c r="BA33" i="1" s="1"/>
  <c r="BA34" i="1"/>
  <c r="BA16" i="1"/>
  <c r="AV132" i="1"/>
  <c r="CC35" i="1"/>
  <c r="DK36" i="1"/>
  <c r="CU36" i="1" s="1"/>
  <c r="DP47" i="1"/>
  <c r="CU47" i="1" s="1"/>
  <c r="BX57" i="1"/>
  <c r="BW57" i="1" s="1"/>
  <c r="CT57" i="1" s="1"/>
  <c r="DJ57" i="1"/>
  <c r="DJ71" i="1" s="1"/>
  <c r="AD58" i="1"/>
  <c r="AC58" i="1" s="1"/>
  <c r="AZ58" i="1" s="1"/>
  <c r="CU62" i="1"/>
  <c r="DN93" i="1"/>
  <c r="CU93" i="1" s="1"/>
  <c r="BA134" i="1"/>
  <c r="BA9" i="2"/>
  <c r="AD33" i="2"/>
  <c r="AC33" i="2" s="1"/>
  <c r="AZ33" i="2" s="1"/>
  <c r="BW36" i="2"/>
  <c r="CT36" i="2" s="1"/>
  <c r="BX41" i="2"/>
  <c r="BW41" i="2" s="1"/>
  <c r="CT41" i="2" s="1"/>
  <c r="DP50" i="2"/>
  <c r="CU50" i="2" s="1"/>
  <c r="DJ57" i="2"/>
  <c r="DJ131" i="2" s="1"/>
  <c r="AD58" i="2"/>
  <c r="AC58" i="2" s="1"/>
  <c r="AZ58" i="2" s="1"/>
  <c r="BX78" i="2"/>
  <c r="DK85" i="2"/>
  <c r="CU85" i="2" s="1"/>
  <c r="BT93" i="2"/>
  <c r="BA93" i="2" s="1"/>
  <c r="DM114" i="2"/>
  <c r="DM128" i="2" s="1"/>
  <c r="CU117" i="2"/>
  <c r="BC116" i="1"/>
  <c r="BA116" i="1" s="1"/>
  <c r="DS116" i="1" s="1"/>
  <c r="BA67" i="1"/>
  <c r="CW69" i="1"/>
  <c r="CU69" i="1" s="1"/>
  <c r="DT69" i="1" s="1"/>
  <c r="AV71" i="1"/>
  <c r="AY105" i="1"/>
  <c r="CF135" i="1"/>
  <c r="DM128" i="1"/>
  <c r="BC122" i="1"/>
  <c r="BA122" i="1" s="1"/>
  <c r="CW39" i="2"/>
  <c r="CU39" i="2" s="1"/>
  <c r="BC86" i="2"/>
  <c r="BA86" i="2" s="1"/>
  <c r="DN94" i="2"/>
  <c r="CU94" i="2" s="1"/>
  <c r="CU16" i="1"/>
  <c r="BX20" i="1"/>
  <c r="BW20" i="1" s="1"/>
  <c r="CT20" i="1" s="1"/>
  <c r="BQ21" i="1"/>
  <c r="CU33" i="1"/>
  <c r="BA51" i="1"/>
  <c r="DS51" i="1" s="1"/>
  <c r="AY132" i="2"/>
  <c r="BA56" i="2"/>
  <c r="BA62" i="2"/>
  <c r="BC83" i="2"/>
  <c r="BA83" i="2" s="1"/>
  <c r="BC20" i="1"/>
  <c r="BS20" i="1"/>
  <c r="BS132" i="1" s="1"/>
  <c r="DM20" i="1"/>
  <c r="CU20" i="1" s="1"/>
  <c r="AD43" i="1"/>
  <c r="BX47" i="1"/>
  <c r="BW47" i="1" s="1"/>
  <c r="CT47" i="1" s="1"/>
  <c r="AD48" i="1"/>
  <c r="AC48" i="1" s="1"/>
  <c r="AZ48" i="1" s="1"/>
  <c r="DM58" i="1"/>
  <c r="CU58" i="1" s="1"/>
  <c r="BX62" i="1"/>
  <c r="CU95" i="1"/>
  <c r="BV97" i="1"/>
  <c r="BV129" i="1" s="1"/>
  <c r="AD103" i="1"/>
  <c r="AC103" i="1" s="1"/>
  <c r="AZ103" i="1" s="1"/>
  <c r="BJ127" i="1"/>
  <c r="CW117" i="1"/>
  <c r="CU117" i="1" s="1"/>
  <c r="DT117" i="1" s="1"/>
  <c r="DM78" i="2"/>
  <c r="DM91" i="2" s="1"/>
  <c r="BB99" i="2"/>
  <c r="BB105" i="2" s="1"/>
  <c r="DN102" i="2"/>
  <c r="CU102" i="2" s="1"/>
  <c r="BR35" i="2"/>
  <c r="BR125" i="2" s="1"/>
  <c r="DI128" i="2"/>
  <c r="BA120" i="2"/>
  <c r="CU12" i="2"/>
  <c r="CP131" i="2"/>
  <c r="DM58" i="2"/>
  <c r="DM131" i="2" s="1"/>
  <c r="DH91" i="2"/>
  <c r="DA128" i="2"/>
  <c r="CW5" i="2"/>
  <c r="CU5" i="2" s="1"/>
  <c r="BX5" i="2"/>
  <c r="BW5" i="2" s="1"/>
  <c r="CT5" i="2" s="1"/>
  <c r="DH35" i="2"/>
  <c r="CU32" i="2"/>
  <c r="CX129" i="2"/>
  <c r="CX105" i="2"/>
  <c r="BA7" i="2"/>
  <c r="BW18" i="2"/>
  <c r="CT18" i="2" s="1"/>
  <c r="DM22" i="2"/>
  <c r="CU22" i="2" s="1"/>
  <c r="BX22" i="2"/>
  <c r="BW22" i="2" s="1"/>
  <c r="CT22" i="2" s="1"/>
  <c r="BX28" i="2"/>
  <c r="BW28" i="2" s="1"/>
  <c r="CT28" i="2" s="1"/>
  <c r="BX31" i="2"/>
  <c r="BW31" i="2" s="1"/>
  <c r="CT31" i="2" s="1"/>
  <c r="BA32" i="2"/>
  <c r="CU47" i="2"/>
  <c r="BW54" i="2"/>
  <c r="CT54" i="2" s="1"/>
  <c r="AC74" i="2"/>
  <c r="AZ74" i="2" s="1"/>
  <c r="BX79" i="2"/>
  <c r="BW79" i="2" s="1"/>
  <c r="CT79" i="2" s="1"/>
  <c r="BW90" i="2"/>
  <c r="CT90" i="2" s="1"/>
  <c r="CU93" i="2"/>
  <c r="BW98" i="2"/>
  <c r="CT98" i="2" s="1"/>
  <c r="BT102" i="2"/>
  <c r="BA102" i="2" s="1"/>
  <c r="CU103" i="2"/>
  <c r="BT127" i="2"/>
  <c r="BE108" i="2"/>
  <c r="G108" i="2"/>
  <c r="BK108" i="2"/>
  <c r="BK127" i="2" s="1"/>
  <c r="CU121" i="2"/>
  <c r="DK6" i="2"/>
  <c r="CU6" i="2" s="1"/>
  <c r="BJ35" i="2"/>
  <c r="AD15" i="2"/>
  <c r="AC15" i="2" s="1"/>
  <c r="AZ15" i="2" s="1"/>
  <c r="BC15" i="2"/>
  <c r="BC39" i="2"/>
  <c r="AD39" i="2"/>
  <c r="AC39" i="2" s="1"/>
  <c r="AZ39" i="2" s="1"/>
  <c r="BQ85" i="2"/>
  <c r="BA85" i="2" s="1"/>
  <c r="CX35" i="2"/>
  <c r="AD109" i="2"/>
  <c r="BV109" i="2"/>
  <c r="CG127" i="2"/>
  <c r="CG135" i="2" s="1"/>
  <c r="CG123" i="2"/>
  <c r="CG125" i="2" s="1"/>
  <c r="AI132" i="2"/>
  <c r="AD19" i="2"/>
  <c r="AC19" i="2" s="1"/>
  <c r="AZ19" i="2" s="1"/>
  <c r="CA135" i="2"/>
  <c r="CU17" i="2"/>
  <c r="U125" i="2"/>
  <c r="U136" i="2" s="1"/>
  <c r="AY35" i="2"/>
  <c r="AB131" i="2"/>
  <c r="BV38" i="2"/>
  <c r="AB71" i="2"/>
  <c r="DP38" i="2"/>
  <c r="CU57" i="2"/>
  <c r="BX81" i="2"/>
  <c r="BW81" i="2" s="1"/>
  <c r="CT81" i="2" s="1"/>
  <c r="DP81" i="2"/>
  <c r="CU81" i="2" s="1"/>
  <c r="BP105" i="2"/>
  <c r="CU100" i="2"/>
  <c r="DK33" i="2"/>
  <c r="BX33" i="2"/>
  <c r="BW33" i="2" s="1"/>
  <c r="CT33" i="2" s="1"/>
  <c r="CS129" i="2"/>
  <c r="DP97" i="2"/>
  <c r="CU97" i="2" s="1"/>
  <c r="BQ130" i="2"/>
  <c r="AW105" i="2"/>
  <c r="AW125" i="2" s="1"/>
  <c r="G107" i="2"/>
  <c r="BW107" i="2" s="1"/>
  <c r="CT107" i="2" s="1"/>
  <c r="K127" i="2"/>
  <c r="K135" i="2" s="1"/>
  <c r="BX38" i="2"/>
  <c r="BZ71" i="2"/>
  <c r="CZ91" i="2"/>
  <c r="AL127" i="2"/>
  <c r="AL135" i="2" s="1"/>
  <c r="AL123" i="2"/>
  <c r="BI108" i="2"/>
  <c r="BI127" i="2" s="1"/>
  <c r="BD91" i="2"/>
  <c r="CU80" i="2"/>
  <c r="DM95" i="2"/>
  <c r="DM105" i="2" s="1"/>
  <c r="AM127" i="2"/>
  <c r="AM135" i="2" s="1"/>
  <c r="AM123" i="2"/>
  <c r="AM125" i="2" s="1"/>
  <c r="CM131" i="2"/>
  <c r="BA13" i="2"/>
  <c r="CU29" i="2"/>
  <c r="V125" i="2"/>
  <c r="V136" i="2" s="1"/>
  <c r="AP125" i="2"/>
  <c r="AP136" i="2" s="1"/>
  <c r="CJ125" i="2"/>
  <c r="CJ136" i="2" s="1"/>
  <c r="BI71" i="2"/>
  <c r="BA41" i="2"/>
  <c r="AC79" i="2"/>
  <c r="AZ79" i="2" s="1"/>
  <c r="BF105" i="2"/>
  <c r="CW116" i="2"/>
  <c r="BX116" i="2"/>
  <c r="BW116" i="2" s="1"/>
  <c r="CT116" i="2" s="1"/>
  <c r="BX134" i="2"/>
  <c r="BW134" i="2" s="1"/>
  <c r="CT134" i="2" s="1"/>
  <c r="AR136" i="2"/>
  <c r="BI128" i="2"/>
  <c r="BQ33" i="2"/>
  <c r="BA33" i="2" s="1"/>
  <c r="CP71" i="2"/>
  <c r="DM127" i="2"/>
  <c r="BX113" i="2"/>
  <c r="BW113" i="2" s="1"/>
  <c r="CT113" i="2" s="1"/>
  <c r="DP113" i="2"/>
  <c r="CU113" i="2" s="1"/>
  <c r="CU8" i="2"/>
  <c r="BL91" i="2"/>
  <c r="CU74" i="2"/>
  <c r="BX83" i="2"/>
  <c r="BW83" i="2" s="1"/>
  <c r="CT83" i="2" s="1"/>
  <c r="CW83" i="2"/>
  <c r="CU83" i="2" s="1"/>
  <c r="BA104" i="2"/>
  <c r="CP105" i="2"/>
  <c r="AC107" i="2"/>
  <c r="AZ107" i="2" s="1"/>
  <c r="BJ108" i="2"/>
  <c r="BJ127" i="2" s="1"/>
  <c r="BV15" i="2"/>
  <c r="BV130" i="2" s="1"/>
  <c r="CU18" i="2"/>
  <c r="CU34" i="2"/>
  <c r="AH125" i="2"/>
  <c r="DI71" i="2"/>
  <c r="BA45" i="2"/>
  <c r="AC63" i="2"/>
  <c r="AZ63" i="2" s="1"/>
  <c r="AF91" i="2"/>
  <c r="BA74" i="2"/>
  <c r="BA88" i="2"/>
  <c r="BN105" i="2"/>
  <c r="BN123" i="2"/>
  <c r="BV127" i="2"/>
  <c r="BA118" i="2"/>
  <c r="BH35" i="2"/>
  <c r="AC7" i="2"/>
  <c r="AZ7" i="2" s="1"/>
  <c r="BI35" i="2"/>
  <c r="DA130" i="2"/>
  <c r="DI130" i="2"/>
  <c r="BW17" i="2"/>
  <c r="CT17" i="2" s="1"/>
  <c r="BW24" i="2"/>
  <c r="CT24" i="2" s="1"/>
  <c r="CU30" i="2"/>
  <c r="AI35" i="2"/>
  <c r="AI125" i="2" s="1"/>
  <c r="AQ125" i="2"/>
  <c r="CB125" i="2"/>
  <c r="CB136" i="2" s="1"/>
  <c r="CK125" i="2"/>
  <c r="T71" i="2"/>
  <c r="DH52" i="2"/>
  <c r="DH71" i="2" s="1"/>
  <c r="DH125" i="2" s="1"/>
  <c r="BR71" i="2"/>
  <c r="BC69" i="2"/>
  <c r="BA69" i="2" s="1"/>
  <c r="BA90" i="2"/>
  <c r="BG123" i="2"/>
  <c r="DL127" i="2"/>
  <c r="CX128" i="2"/>
  <c r="DG128" i="2"/>
  <c r="DO128" i="2"/>
  <c r="BA117" i="2"/>
  <c r="X135" i="2"/>
  <c r="AJ135" i="2"/>
  <c r="BW10" i="2"/>
  <c r="CT10" i="2" s="1"/>
  <c r="BA11" i="2"/>
  <c r="G130" i="2"/>
  <c r="BA17" i="2"/>
  <c r="AD20" i="2"/>
  <c r="AC20" i="2" s="1"/>
  <c r="AZ20" i="2" s="1"/>
  <c r="BA20" i="2"/>
  <c r="BX34" i="2"/>
  <c r="BW34" i="2" s="1"/>
  <c r="CT34" i="2" s="1"/>
  <c r="BO71" i="2"/>
  <c r="AD41" i="2"/>
  <c r="AC41" i="2" s="1"/>
  <c r="AZ41" i="2" s="1"/>
  <c r="BX45" i="2"/>
  <c r="BW45" i="2" s="1"/>
  <c r="CT45" i="2" s="1"/>
  <c r="AD51" i="2"/>
  <c r="AC51" i="2" s="1"/>
  <c r="AZ51" i="2" s="1"/>
  <c r="CU51" i="2"/>
  <c r="BP57" i="2"/>
  <c r="BP131" i="2" s="1"/>
  <c r="DO71" i="2"/>
  <c r="BA65" i="2"/>
  <c r="CS133" i="2"/>
  <c r="BW74" i="2"/>
  <c r="CT74" i="2" s="1"/>
  <c r="CU79" i="2"/>
  <c r="CU90" i="2"/>
  <c r="CW105" i="2"/>
  <c r="BM123" i="2"/>
  <c r="BU123" i="2"/>
  <c r="DJ123" i="2"/>
  <c r="N127" i="2"/>
  <c r="N135" i="2" s="1"/>
  <c r="BN109" i="2"/>
  <c r="BN128" i="2" s="1"/>
  <c r="BA116" i="2"/>
  <c r="CU10" i="2"/>
  <c r="CU13" i="2"/>
  <c r="AF130" i="2"/>
  <c r="BA16" i="2"/>
  <c r="BA27" i="2"/>
  <c r="BA29" i="2"/>
  <c r="J125" i="2"/>
  <c r="R125" i="2"/>
  <c r="Z125" i="2"/>
  <c r="AL125" i="2"/>
  <c r="AU125" i="2"/>
  <c r="AU136" i="2" s="1"/>
  <c r="CO125" i="2"/>
  <c r="AD45" i="2"/>
  <c r="AC45" i="2" s="1"/>
  <c r="AZ45" i="2" s="1"/>
  <c r="BW49" i="2"/>
  <c r="CT49" i="2" s="1"/>
  <c r="CU54" i="2"/>
  <c r="BA60" i="2"/>
  <c r="CU65" i="2"/>
  <c r="CU70" i="2"/>
  <c r="BF91" i="2"/>
  <c r="BN133" i="2"/>
  <c r="BA75" i="2"/>
  <c r="AD78" i="2"/>
  <c r="AC78" i="2" s="1"/>
  <c r="AZ78" i="2" s="1"/>
  <c r="BX86" i="2"/>
  <c r="BW86" i="2" s="1"/>
  <c r="CT86" i="2" s="1"/>
  <c r="CY105" i="2"/>
  <c r="DG105" i="2"/>
  <c r="DO105" i="2"/>
  <c r="BX96" i="2"/>
  <c r="BW96" i="2" s="1"/>
  <c r="CT96" i="2" s="1"/>
  <c r="AD97" i="2"/>
  <c r="BO105" i="2"/>
  <c r="BX99" i="2"/>
  <c r="BW99" i="2" s="1"/>
  <c r="CT99" i="2" s="1"/>
  <c r="CU104" i="2"/>
  <c r="DG127" i="2"/>
  <c r="DO127" i="2"/>
  <c r="AD108" i="2"/>
  <c r="AC108" i="2" s="1"/>
  <c r="AZ108" i="2" s="1"/>
  <c r="CS128" i="2"/>
  <c r="BX114" i="2"/>
  <c r="J135" i="2"/>
  <c r="AR135" i="2"/>
  <c r="CJ135" i="2"/>
  <c r="CR135" i="2"/>
  <c r="BA134" i="2"/>
  <c r="DK36" i="2"/>
  <c r="CU36" i="2" s="1"/>
  <c r="BA37" i="2"/>
  <c r="CU40" i="2"/>
  <c r="BA43" i="2"/>
  <c r="BA49" i="2"/>
  <c r="BA51" i="2"/>
  <c r="BW61" i="2"/>
  <c r="CT61" i="2" s="1"/>
  <c r="BA68" i="2"/>
  <c r="CU69" i="2"/>
  <c r="BA87" i="2"/>
  <c r="DG91" i="2"/>
  <c r="DA105" i="2"/>
  <c r="CQ105" i="2"/>
  <c r="CQ125" i="2" s="1"/>
  <c r="BW106" i="2"/>
  <c r="CT106" i="2" s="1"/>
  <c r="DE128" i="2"/>
  <c r="BA119" i="2"/>
  <c r="N123" i="2"/>
  <c r="N125" i="2" s="1"/>
  <c r="N136" i="2" s="1"/>
  <c r="V135" i="2"/>
  <c r="DC35" i="2"/>
  <c r="DL35" i="2"/>
  <c r="BA10" i="2"/>
  <c r="BC14" i="2"/>
  <c r="BA14" i="2" s="1"/>
  <c r="BK130" i="2"/>
  <c r="BS130" i="2"/>
  <c r="CU24" i="2"/>
  <c r="AC29" i="2"/>
  <c r="AZ29" i="2" s="1"/>
  <c r="AX125" i="2"/>
  <c r="AX136" i="2" s="1"/>
  <c r="CR125" i="2"/>
  <c r="CR136" i="2" s="1"/>
  <c r="BA54" i="2"/>
  <c r="AC55" i="2"/>
  <c r="AZ55" i="2" s="1"/>
  <c r="AC61" i="2"/>
  <c r="AZ61" i="2" s="1"/>
  <c r="CU66" i="2"/>
  <c r="CA125" i="2"/>
  <c r="CA136" i="2" s="1"/>
  <c r="CU86" i="2"/>
  <c r="AC93" i="2"/>
  <c r="AZ93" i="2" s="1"/>
  <c r="BL127" i="2"/>
  <c r="BQ128" i="2"/>
  <c r="DF128" i="2"/>
  <c r="W135" i="2"/>
  <c r="CL135" i="2"/>
  <c r="CN130" i="2"/>
  <c r="DK16" i="2"/>
  <c r="DK130" i="2" s="1"/>
  <c r="DN132" i="2"/>
  <c r="DN35" i="2"/>
  <c r="AE132" i="2"/>
  <c r="AE135" i="2" s="1"/>
  <c r="BB31" i="2"/>
  <c r="BA31" i="2" s="1"/>
  <c r="AE35" i="2"/>
  <c r="AE125" i="2" s="1"/>
  <c r="BV4" i="2"/>
  <c r="CY132" i="2"/>
  <c r="CY35" i="2"/>
  <c r="DG132" i="2"/>
  <c r="BA6" i="2"/>
  <c r="CU7" i="2"/>
  <c r="BA12" i="2"/>
  <c r="BI130" i="2"/>
  <c r="DP15" i="2"/>
  <c r="DP130" i="2" s="1"/>
  <c r="CU21" i="2"/>
  <c r="CU23" i="2"/>
  <c r="CU28" i="2"/>
  <c r="CL125" i="2"/>
  <c r="AC36" i="2"/>
  <c r="AZ36" i="2" s="1"/>
  <c r="CX131" i="2"/>
  <c r="DN131" i="2"/>
  <c r="DN71" i="2"/>
  <c r="AG131" i="2"/>
  <c r="AG135" i="2" s="1"/>
  <c r="BD40" i="2"/>
  <c r="BD131" i="2" s="1"/>
  <c r="AG71" i="2"/>
  <c r="AG125" i="2" s="1"/>
  <c r="DB43" i="2"/>
  <c r="CU43" i="2" s="1"/>
  <c r="BX43" i="2"/>
  <c r="AC53" i="2"/>
  <c r="AZ53" i="2" s="1"/>
  <c r="BW56" i="2"/>
  <c r="CT56" i="2" s="1"/>
  <c r="AC57" i="2"/>
  <c r="AZ57" i="2" s="1"/>
  <c r="CF123" i="2"/>
  <c r="CF125" i="2" s="1"/>
  <c r="CF136" i="2" s="1"/>
  <c r="CF127" i="2"/>
  <c r="CF135" i="2" s="1"/>
  <c r="AC21" i="2"/>
  <c r="AZ21" i="2" s="1"/>
  <c r="BW32" i="2"/>
  <c r="CT32" i="2" s="1"/>
  <c r="BE131" i="2"/>
  <c r="BE71" i="2"/>
  <c r="BW70" i="2"/>
  <c r="CT70" i="2" s="1"/>
  <c r="BC129" i="2"/>
  <c r="BC105" i="2"/>
  <c r="BK129" i="2"/>
  <c r="BK105" i="2"/>
  <c r="AC95" i="2"/>
  <c r="AZ95" i="2" s="1"/>
  <c r="AD22" i="2"/>
  <c r="BS22" i="2"/>
  <c r="AD23" i="2"/>
  <c r="BS23" i="2"/>
  <c r="BA23" i="2" s="1"/>
  <c r="AC47" i="2"/>
  <c r="AZ47" i="2" s="1"/>
  <c r="AC70" i="2"/>
  <c r="AZ70" i="2" s="1"/>
  <c r="AC94" i="2"/>
  <c r="AZ94" i="2" s="1"/>
  <c r="AV129" i="2"/>
  <c r="BS95" i="2"/>
  <c r="BS129" i="2" s="1"/>
  <c r="AV105" i="2"/>
  <c r="BQ105" i="2"/>
  <c r="BV110" i="2"/>
  <c r="BA110" i="2" s="1"/>
  <c r="AD110" i="2"/>
  <c r="DE132" i="2"/>
  <c r="DE35" i="2"/>
  <c r="CP132" i="2"/>
  <c r="DM20" i="2"/>
  <c r="DM132" i="2" s="1"/>
  <c r="CP35" i="2"/>
  <c r="BQ21" i="2"/>
  <c r="BA21" i="2" s="1"/>
  <c r="CU33" i="2"/>
  <c r="BA34" i="2"/>
  <c r="CV35" i="2"/>
  <c r="BW39" i="2"/>
  <c r="CT39" i="2" s="1"/>
  <c r="BW44" i="2"/>
  <c r="CT44" i="2" s="1"/>
  <c r="BE129" i="2"/>
  <c r="BE105" i="2"/>
  <c r="BM129" i="2"/>
  <c r="BM105" i="2"/>
  <c r="BU129" i="2"/>
  <c r="BU105" i="2"/>
  <c r="CX132" i="2"/>
  <c r="DF132" i="2"/>
  <c r="DO132" i="2"/>
  <c r="DO35" i="2"/>
  <c r="CU31" i="2"/>
  <c r="CZ71" i="2"/>
  <c r="AO131" i="2"/>
  <c r="AO135" i="2" s="1"/>
  <c r="BL44" i="2"/>
  <c r="BL71" i="2" s="1"/>
  <c r="AD44" i="2"/>
  <c r="AO71" i="2"/>
  <c r="AO125" i="2" s="1"/>
  <c r="CI131" i="2"/>
  <c r="CI135" i="2" s="1"/>
  <c r="DF44" i="2"/>
  <c r="AC69" i="2"/>
  <c r="AZ69" i="2" s="1"/>
  <c r="BA70" i="2"/>
  <c r="AC81" i="2"/>
  <c r="AZ81" i="2" s="1"/>
  <c r="BN132" i="2"/>
  <c r="BN35" i="2"/>
  <c r="DP9" i="2"/>
  <c r="BX9" i="2"/>
  <c r="BB130" i="2"/>
  <c r="BJ130" i="2"/>
  <c r="BR130" i="2"/>
  <c r="DP19" i="2"/>
  <c r="BX19" i="2"/>
  <c r="CU25" i="2"/>
  <c r="BA30" i="2"/>
  <c r="DF35" i="2"/>
  <c r="CY131" i="2"/>
  <c r="CY71" i="2"/>
  <c r="DG131" i="2"/>
  <c r="DG71" i="2"/>
  <c r="DO131" i="2"/>
  <c r="AF131" i="2"/>
  <c r="AF71" i="2"/>
  <c r="BC38" i="2"/>
  <c r="BA38" i="2" s="1"/>
  <c r="AD38" i="2"/>
  <c r="CU38" i="2"/>
  <c r="BH53" i="2"/>
  <c r="BA53" i="2" s="1"/>
  <c r="BX53" i="2"/>
  <c r="AC54" i="2"/>
  <c r="AZ54" i="2" s="1"/>
  <c r="CU55" i="2"/>
  <c r="BW58" i="2"/>
  <c r="CT58" i="2" s="1"/>
  <c r="CU63" i="2"/>
  <c r="BA64" i="2"/>
  <c r="CY91" i="2"/>
  <c r="BW78" i="2"/>
  <c r="CT78" i="2" s="1"/>
  <c r="BM131" i="2"/>
  <c r="BM71" i="2"/>
  <c r="DD35" i="2"/>
  <c r="AF132" i="2"/>
  <c r="AF35" i="2"/>
  <c r="BC5" i="2"/>
  <c r="BA5" i="2" s="1"/>
  <c r="BX14" i="2"/>
  <c r="CW14" i="2"/>
  <c r="AT132" i="2"/>
  <c r="AD4" i="2"/>
  <c r="AT35" i="2"/>
  <c r="BQ4" i="2"/>
  <c r="BA4" i="2" s="1"/>
  <c r="BG132" i="2"/>
  <c r="BG35" i="2"/>
  <c r="BO132" i="2"/>
  <c r="BO35" i="2"/>
  <c r="BW11" i="2"/>
  <c r="CT11" i="2" s="1"/>
  <c r="BA18" i="2"/>
  <c r="BA28" i="2"/>
  <c r="I125" i="2"/>
  <c r="Y125" i="2"/>
  <c r="Y136" i="2" s="1"/>
  <c r="CN35" i="2"/>
  <c r="DG35" i="2"/>
  <c r="BK131" i="2"/>
  <c r="BK71" i="2"/>
  <c r="BT131" i="2"/>
  <c r="BT71" i="2"/>
  <c r="DH131" i="2"/>
  <c r="BC48" i="2"/>
  <c r="AD48" i="2"/>
  <c r="BA55" i="2"/>
  <c r="CU67" i="2"/>
  <c r="CI71" i="2"/>
  <c r="CI125" i="2" s="1"/>
  <c r="BJ133" i="2"/>
  <c r="BJ91" i="2"/>
  <c r="BR133" i="2"/>
  <c r="BR91" i="2"/>
  <c r="DD91" i="2"/>
  <c r="CU87" i="2"/>
  <c r="AC102" i="2"/>
  <c r="AZ102" i="2" s="1"/>
  <c r="CU11" i="2"/>
  <c r="BH132" i="2"/>
  <c r="BP132" i="2"/>
  <c r="BP35" i="2"/>
  <c r="AC5" i="2"/>
  <c r="AZ5" i="2" s="1"/>
  <c r="BK35" i="2"/>
  <c r="AC11" i="2"/>
  <c r="AZ11" i="2" s="1"/>
  <c r="BZ15" i="2"/>
  <c r="BZ130" i="2" s="1"/>
  <c r="BX130" i="2" s="1"/>
  <c r="AD16" i="2"/>
  <c r="AT130" i="2"/>
  <c r="BW16" i="2"/>
  <c r="CT16" i="2" s="1"/>
  <c r="AD34" i="2"/>
  <c r="BU131" i="2"/>
  <c r="BU71" i="2"/>
  <c r="BW42" i="2"/>
  <c r="CT42" i="2" s="1"/>
  <c r="CU48" i="2"/>
  <c r="CX71" i="2"/>
  <c r="BB133" i="2"/>
  <c r="BB91" i="2"/>
  <c r="BA80" i="2"/>
  <c r="G91" i="2"/>
  <c r="DH132" i="2"/>
  <c r="BD130" i="2"/>
  <c r="DL130" i="2"/>
  <c r="AC32" i="2"/>
  <c r="AZ32" i="2" s="1"/>
  <c r="AA125" i="2"/>
  <c r="AA136" i="2" s="1"/>
  <c r="DA71" i="2"/>
  <c r="CU49" i="2"/>
  <c r="BW59" i="2"/>
  <c r="CT59" i="2" s="1"/>
  <c r="AC97" i="2"/>
  <c r="AZ97" i="2" s="1"/>
  <c r="CU98" i="2"/>
  <c r="BJ132" i="2"/>
  <c r="BR132" i="2"/>
  <c r="CS132" i="2"/>
  <c r="CS35" i="2"/>
  <c r="DA132" i="2"/>
  <c r="DA35" i="2"/>
  <c r="DI132" i="2"/>
  <c r="DI35" i="2"/>
  <c r="BZ132" i="2"/>
  <c r="AC10" i="2"/>
  <c r="AZ10" i="2" s="1"/>
  <c r="BE130" i="2"/>
  <c r="BM130" i="2"/>
  <c r="BU130" i="2"/>
  <c r="DE130" i="2"/>
  <c r="DM130" i="2"/>
  <c r="AC18" i="2"/>
  <c r="AZ18" i="2" s="1"/>
  <c r="BF19" i="2"/>
  <c r="BA19" i="2" s="1"/>
  <c r="AC25" i="2"/>
  <c r="AZ25" i="2" s="1"/>
  <c r="BW25" i="2"/>
  <c r="CT25" i="2" s="1"/>
  <c r="CU26" i="2"/>
  <c r="AC27" i="2"/>
  <c r="AZ27" i="2" s="1"/>
  <c r="T125" i="2"/>
  <c r="AB125" i="2"/>
  <c r="BG131" i="2"/>
  <c r="BO131" i="2"/>
  <c r="AK131" i="2"/>
  <c r="AK71" i="2"/>
  <c r="BV47" i="2"/>
  <c r="BA47" i="2" s="1"/>
  <c r="AC59" i="2"/>
  <c r="AZ59" i="2" s="1"/>
  <c r="BW64" i="2"/>
  <c r="CT64" i="2" s="1"/>
  <c r="BA66" i="2"/>
  <c r="AY71" i="2"/>
  <c r="CN71" i="2"/>
  <c r="DB133" i="2"/>
  <c r="AC76" i="2"/>
  <c r="AZ76" i="2" s="1"/>
  <c r="BW76" i="2"/>
  <c r="CT76" i="2" s="1"/>
  <c r="AD82" i="2"/>
  <c r="BC82" i="2"/>
  <c r="BA82" i="2" s="1"/>
  <c r="BW103" i="2"/>
  <c r="CT103" i="2" s="1"/>
  <c r="DN123" i="2"/>
  <c r="AC112" i="2"/>
  <c r="AZ112" i="2" s="1"/>
  <c r="CU112" i="2"/>
  <c r="BG127" i="2"/>
  <c r="BH128" i="2"/>
  <c r="BV113" i="2"/>
  <c r="BA113" i="2" s="1"/>
  <c r="AD113" i="2"/>
  <c r="CN132" i="2"/>
  <c r="BL130" i="2"/>
  <c r="CV130" i="2"/>
  <c r="BF131" i="2"/>
  <c r="BF71" i="2"/>
  <c r="AC42" i="2"/>
  <c r="AZ42" i="2" s="1"/>
  <c r="AD50" i="2"/>
  <c r="BC50" i="2"/>
  <c r="BA50" i="2" s="1"/>
  <c r="CU53" i="2"/>
  <c r="DA133" i="2"/>
  <c r="DA91" i="2"/>
  <c r="DI133" i="2"/>
  <c r="DI91" i="2"/>
  <c r="BW112" i="2"/>
  <c r="CT112" i="2" s="1"/>
  <c r="G132" i="2"/>
  <c r="BK132" i="2"/>
  <c r="DB132" i="2"/>
  <c r="DB35" i="2"/>
  <c r="DJ132" i="2"/>
  <c r="DJ35" i="2"/>
  <c r="AD9" i="2"/>
  <c r="AD14" i="2"/>
  <c r="BF130" i="2"/>
  <c r="BN130" i="2"/>
  <c r="CX130" i="2"/>
  <c r="DF130" i="2"/>
  <c r="DN130" i="2"/>
  <c r="AC30" i="2"/>
  <c r="AZ30" i="2" s="1"/>
  <c r="BW30" i="2"/>
  <c r="CT30" i="2" s="1"/>
  <c r="M125" i="2"/>
  <c r="DC131" i="2"/>
  <c r="DC71" i="2"/>
  <c r="CU41" i="2"/>
  <c r="BH42" i="2"/>
  <c r="AD43" i="2"/>
  <c r="CU45" i="2"/>
  <c r="AY131" i="2"/>
  <c r="T131" i="2"/>
  <c r="T135" i="2" s="1"/>
  <c r="G52" i="2"/>
  <c r="BN52" i="2"/>
  <c r="BA52" i="2" s="1"/>
  <c r="BA58" i="2"/>
  <c r="CU59" i="2"/>
  <c r="BW63" i="2"/>
  <c r="CT63" i="2" s="1"/>
  <c r="G133" i="2"/>
  <c r="BG133" i="2"/>
  <c r="BG91" i="2"/>
  <c r="BO133" i="2"/>
  <c r="BO91" i="2"/>
  <c r="BZ133" i="2"/>
  <c r="BX72" i="2"/>
  <c r="CW72" i="2"/>
  <c r="DC133" i="2"/>
  <c r="DC91" i="2"/>
  <c r="BH91" i="2"/>
  <c r="CM133" i="2"/>
  <c r="DJ77" i="2"/>
  <c r="CU77" i="2" s="1"/>
  <c r="BX77" i="2"/>
  <c r="CM91" i="2"/>
  <c r="CM125" i="2" s="1"/>
  <c r="AV133" i="2"/>
  <c r="BS78" i="2"/>
  <c r="BS133" i="2" s="1"/>
  <c r="BW80" i="2"/>
  <c r="CT80" i="2" s="1"/>
  <c r="BZ91" i="2"/>
  <c r="CS91" i="2"/>
  <c r="G129" i="2"/>
  <c r="DE105" i="2"/>
  <c r="DF105" i="2"/>
  <c r="CU96" i="2"/>
  <c r="AY129" i="2"/>
  <c r="BV97" i="2"/>
  <c r="BV129" i="2" s="1"/>
  <c r="AD103" i="2"/>
  <c r="AH134" i="2"/>
  <c r="AD134" i="2" s="1"/>
  <c r="AF123" i="2"/>
  <c r="BC108" i="2"/>
  <c r="BC127" i="2" s="1"/>
  <c r="AC115" i="2"/>
  <c r="AZ115" i="2" s="1"/>
  <c r="CW128" i="2"/>
  <c r="BI132" i="2"/>
  <c r="BT130" i="2"/>
  <c r="BN131" i="2"/>
  <c r="BN71" i="2"/>
  <c r="BD132" i="2"/>
  <c r="BD35" i="2"/>
  <c r="BL132" i="2"/>
  <c r="BL35" i="2"/>
  <c r="BT132" i="2"/>
  <c r="BT35" i="2"/>
  <c r="DC132" i="2"/>
  <c r="DK4" i="2"/>
  <c r="CU4" i="2" s="1"/>
  <c r="BG130" i="2"/>
  <c r="BO130" i="2"/>
  <c r="CY130" i="2"/>
  <c r="DG130" i="2"/>
  <c r="DG135" i="2" s="1"/>
  <c r="DO130" i="2"/>
  <c r="AT131" i="2"/>
  <c r="AT71" i="2"/>
  <c r="BQ36" i="2"/>
  <c r="BA36" i="2" s="1"/>
  <c r="CV131" i="2"/>
  <c r="CV71" i="2"/>
  <c r="DD131" i="2"/>
  <c r="DD71" i="2"/>
  <c r="DL131" i="2"/>
  <c r="DL71" i="2"/>
  <c r="CE131" i="2"/>
  <c r="CE71" i="2"/>
  <c r="CE125" i="2" s="1"/>
  <c r="DB42" i="2"/>
  <c r="DB131" i="2" s="1"/>
  <c r="CU46" i="2"/>
  <c r="CU64" i="2"/>
  <c r="DP68" i="2"/>
  <c r="CU68" i="2" s="1"/>
  <c r="BX68" i="2"/>
  <c r="AF133" i="2"/>
  <c r="AD72" i="2"/>
  <c r="BC72" i="2"/>
  <c r="CU73" i="2"/>
  <c r="BW75" i="2"/>
  <c r="CT75" i="2" s="1"/>
  <c r="CU82" i="2"/>
  <c r="AC83" i="2"/>
  <c r="AZ83" i="2" s="1"/>
  <c r="BW85" i="2"/>
  <c r="CT85" i="2" s="1"/>
  <c r="AD89" i="2"/>
  <c r="BC89" i="2"/>
  <c r="BA89" i="2" s="1"/>
  <c r="AT91" i="2"/>
  <c r="DB91" i="2"/>
  <c r="BA96" i="2"/>
  <c r="BB123" i="2"/>
  <c r="BA106" i="2"/>
  <c r="CZ123" i="2"/>
  <c r="DH123" i="2"/>
  <c r="CV123" i="2"/>
  <c r="DD130" i="2"/>
  <c r="AJ125" i="2"/>
  <c r="AJ136" i="2" s="1"/>
  <c r="BA39" i="2"/>
  <c r="AC46" i="2"/>
  <c r="AZ46" i="2" s="1"/>
  <c r="BX62" i="2"/>
  <c r="CW62" i="2"/>
  <c r="CU62" i="2" s="1"/>
  <c r="BE132" i="2"/>
  <c r="BE35" i="2"/>
  <c r="BM132" i="2"/>
  <c r="BM35" i="2"/>
  <c r="BU132" i="2"/>
  <c r="BU35" i="2"/>
  <c r="CV132" i="2"/>
  <c r="DD132" i="2"/>
  <c r="DL132" i="2"/>
  <c r="BH130" i="2"/>
  <c r="BP130" i="2"/>
  <c r="CZ130" i="2"/>
  <c r="DH130" i="2"/>
  <c r="CC132" i="2"/>
  <c r="CC135" i="2" s="1"/>
  <c r="CC35" i="2"/>
  <c r="CC125" i="2" s="1"/>
  <c r="CZ19" i="2"/>
  <c r="AV132" i="2"/>
  <c r="AV35" i="2"/>
  <c r="G35" i="2"/>
  <c r="W125" i="2"/>
  <c r="BB71" i="2"/>
  <c r="BJ71" i="2"/>
  <c r="BS131" i="2"/>
  <c r="BS71" i="2"/>
  <c r="DE131" i="2"/>
  <c r="DE71" i="2"/>
  <c r="CU37" i="2"/>
  <c r="BA46" i="2"/>
  <c r="BA59" i="2"/>
  <c r="CU60" i="2"/>
  <c r="BA63" i="2"/>
  <c r="BA67" i="2"/>
  <c r="BG71" i="2"/>
  <c r="AY133" i="2"/>
  <c r="AY91" i="2"/>
  <c r="BV72" i="2"/>
  <c r="BI133" i="2"/>
  <c r="BI91" i="2"/>
  <c r="CU76" i="2"/>
  <c r="BQ79" i="2"/>
  <c r="AC80" i="2"/>
  <c r="AZ80" i="2" s="1"/>
  <c r="BA81" i="2"/>
  <c r="CU84" i="2"/>
  <c r="CU88" i="2"/>
  <c r="BA92" i="2"/>
  <c r="BG105" i="2"/>
  <c r="DI105" i="2"/>
  <c r="BL123" i="2"/>
  <c r="BT123" i="2"/>
  <c r="BP127" i="2"/>
  <c r="BP123" i="2"/>
  <c r="AC114" i="2"/>
  <c r="AZ114" i="2" s="1"/>
  <c r="BW118" i="2"/>
  <c r="CT118" i="2" s="1"/>
  <c r="H125" i="2"/>
  <c r="X125" i="2"/>
  <c r="X136" i="2" s="1"/>
  <c r="AN125" i="2"/>
  <c r="CZ131" i="2"/>
  <c r="BZ131" i="2"/>
  <c r="CS131" i="2"/>
  <c r="AS71" i="2"/>
  <c r="BK133" i="2"/>
  <c r="DD133" i="2"/>
  <c r="DL133" i="2"/>
  <c r="AC73" i="2"/>
  <c r="AZ73" i="2" s="1"/>
  <c r="AT133" i="2"/>
  <c r="AD75" i="2"/>
  <c r="AC92" i="2"/>
  <c r="AZ92" i="2" s="1"/>
  <c r="BW92" i="2"/>
  <c r="CT92" i="2" s="1"/>
  <c r="DB129" i="2"/>
  <c r="DB105" i="2"/>
  <c r="DJ129" i="2"/>
  <c r="DJ105" i="2"/>
  <c r="AD99" i="2"/>
  <c r="BT99" i="2"/>
  <c r="BO123" i="2"/>
  <c r="BQ127" i="2"/>
  <c r="DD127" i="2"/>
  <c r="BH108" i="2"/>
  <c r="BH123" i="2" s="1"/>
  <c r="AK127" i="2"/>
  <c r="BB128" i="2"/>
  <c r="DH128" i="2"/>
  <c r="BW122" i="2"/>
  <c r="CT122" i="2" s="1"/>
  <c r="AK123" i="2"/>
  <c r="BI131" i="2"/>
  <c r="CN131" i="2"/>
  <c r="DA131" i="2"/>
  <c r="DI131" i="2"/>
  <c r="BX57" i="2"/>
  <c r="CS71" i="2"/>
  <c r="AB133" i="2"/>
  <c r="DP72" i="2"/>
  <c r="BD133" i="2"/>
  <c r="BL133" i="2"/>
  <c r="BT133" i="2"/>
  <c r="CV133" i="2"/>
  <c r="CV91" i="2"/>
  <c r="DE133" i="2"/>
  <c r="DE91" i="2"/>
  <c r="AD77" i="2"/>
  <c r="BW87" i="2"/>
  <c r="CT87" i="2" s="1"/>
  <c r="AC88" i="2"/>
  <c r="AZ88" i="2" s="1"/>
  <c r="BH129" i="2"/>
  <c r="BP129" i="2"/>
  <c r="DC129" i="2"/>
  <c r="DC105" i="2"/>
  <c r="DK105" i="2"/>
  <c r="BW93" i="2"/>
  <c r="CT93" i="2" s="1"/>
  <c r="BY129" i="2"/>
  <c r="CV99" i="2"/>
  <c r="CV129" i="2" s="1"/>
  <c r="AD100" i="2"/>
  <c r="BY105" i="2"/>
  <c r="BY125" i="2" s="1"/>
  <c r="CU106" i="2"/>
  <c r="DE123" i="2"/>
  <c r="BR127" i="2"/>
  <c r="BR135" i="2" s="1"/>
  <c r="AD122" i="2"/>
  <c r="BC122" i="2"/>
  <c r="BA122" i="2" s="1"/>
  <c r="DL123" i="2"/>
  <c r="L135" i="2"/>
  <c r="L136" i="2" s="1"/>
  <c r="BB131" i="2"/>
  <c r="BJ131" i="2"/>
  <c r="BR131" i="2"/>
  <c r="G38" i="2"/>
  <c r="G131" i="2" s="1"/>
  <c r="BX69" i="2"/>
  <c r="BE133" i="2"/>
  <c r="BE91" i="2"/>
  <c r="BM133" i="2"/>
  <c r="BM91" i="2"/>
  <c r="BU133" i="2"/>
  <c r="BU91" i="2"/>
  <c r="DF133" i="2"/>
  <c r="DF91" i="2"/>
  <c r="DN133" i="2"/>
  <c r="DN91" i="2"/>
  <c r="CN133" i="2"/>
  <c r="CN91" i="2"/>
  <c r="BW88" i="2"/>
  <c r="CT88" i="2" s="1"/>
  <c r="BT91" i="2"/>
  <c r="DL91" i="2"/>
  <c r="BI129" i="2"/>
  <c r="BI105" i="2"/>
  <c r="BQ129" i="2"/>
  <c r="DD129" i="2"/>
  <c r="DD105" i="2"/>
  <c r="DL105" i="2"/>
  <c r="DL129" i="2"/>
  <c r="AD96" i="2"/>
  <c r="BX100" i="2"/>
  <c r="BH105" i="2"/>
  <c r="DF123" i="2"/>
  <c r="BZ127" i="2"/>
  <c r="BZ123" i="2"/>
  <c r="BX108" i="2"/>
  <c r="CX123" i="2"/>
  <c r="CX127" i="2"/>
  <c r="BM128" i="2"/>
  <c r="BU128" i="2"/>
  <c r="BW114" i="2"/>
  <c r="CT114" i="2" s="1"/>
  <c r="CU116" i="2"/>
  <c r="BW119" i="2"/>
  <c r="CT119" i="2" s="1"/>
  <c r="CU120" i="2"/>
  <c r="M135" i="2"/>
  <c r="DK129" i="2"/>
  <c r="BF133" i="2"/>
  <c r="CY133" i="2"/>
  <c r="DG133" i="2"/>
  <c r="DO133" i="2"/>
  <c r="BA73" i="2"/>
  <c r="DK75" i="2"/>
  <c r="CU75" i="2" s="1"/>
  <c r="AB91" i="2"/>
  <c r="BK91" i="2"/>
  <c r="DO91" i="2"/>
  <c r="BB129" i="2"/>
  <c r="BJ129" i="2"/>
  <c r="BJ105" i="2"/>
  <c r="BR129" i="2"/>
  <c r="BR105" i="2"/>
  <c r="DE129" i="2"/>
  <c r="BR123" i="2"/>
  <c r="CY123" i="2"/>
  <c r="DG123" i="2"/>
  <c r="CE127" i="2"/>
  <c r="CE135" i="2" s="1"/>
  <c r="DB108" i="2"/>
  <c r="DB123" i="2" s="1"/>
  <c r="Q128" i="2"/>
  <c r="Q135" i="2" s="1"/>
  <c r="BK109" i="2"/>
  <c r="BK128" i="2" s="1"/>
  <c r="G109" i="2"/>
  <c r="BE128" i="2"/>
  <c r="AB128" i="2"/>
  <c r="G111" i="2"/>
  <c r="DP111" i="2"/>
  <c r="BV111" i="2"/>
  <c r="BA111" i="2" s="1"/>
  <c r="CU119" i="2"/>
  <c r="BH133" i="2"/>
  <c r="CZ133" i="2"/>
  <c r="DH133" i="2"/>
  <c r="BD129" i="2"/>
  <c r="BL129" i="2"/>
  <c r="CW129" i="2"/>
  <c r="DF129" i="2"/>
  <c r="BW94" i="2"/>
  <c r="CT94" i="2" s="1"/>
  <c r="BX95" i="2"/>
  <c r="BX97" i="2"/>
  <c r="BA103" i="2"/>
  <c r="DI123" i="2"/>
  <c r="DE127" i="2"/>
  <c r="BF128" i="2"/>
  <c r="BO128" i="2"/>
  <c r="BO135" i="2" s="1"/>
  <c r="CZ128" i="2"/>
  <c r="AV128" i="2"/>
  <c r="AV123" i="2"/>
  <c r="BS114" i="2"/>
  <c r="BS123" i="2" s="1"/>
  <c r="AC119" i="2"/>
  <c r="AZ119" i="2" s="1"/>
  <c r="BA121" i="2"/>
  <c r="CU122" i="2"/>
  <c r="Y135" i="2"/>
  <c r="CY129" i="2"/>
  <c r="DG129" i="2"/>
  <c r="DO129" i="2"/>
  <c r="AW129" i="2"/>
  <c r="AW135" i="2" s="1"/>
  <c r="BW102" i="2"/>
  <c r="CT102" i="2" s="1"/>
  <c r="CS105" i="2"/>
  <c r="G123" i="2"/>
  <c r="DF127" i="2"/>
  <c r="CS127" i="2"/>
  <c r="CS123" i="2"/>
  <c r="DP108" i="2"/>
  <c r="DP127" i="2" s="1"/>
  <c r="AY128" i="2"/>
  <c r="BG128" i="2"/>
  <c r="BP128" i="2"/>
  <c r="BX109" i="2"/>
  <c r="DJ128" i="2"/>
  <c r="AD116" i="2"/>
  <c r="CU118" i="2"/>
  <c r="H135" i="2"/>
  <c r="BF129" i="2"/>
  <c r="BN129" i="2"/>
  <c r="CZ129" i="2"/>
  <c r="CZ105" i="2"/>
  <c r="DH129" i="2"/>
  <c r="DH105" i="2"/>
  <c r="DK123" i="2"/>
  <c r="BE107" i="2"/>
  <c r="CY107" i="2"/>
  <c r="O127" i="2"/>
  <c r="O135" i="2" s="1"/>
  <c r="O123" i="2"/>
  <c r="O125" i="2" s="1"/>
  <c r="O136" i="2" s="1"/>
  <c r="DC108" i="2"/>
  <c r="DC123" i="2" s="1"/>
  <c r="DB128" i="2"/>
  <c r="DD110" i="2"/>
  <c r="CU110" i="2" s="1"/>
  <c r="BJ110" i="2"/>
  <c r="BJ128" i="2" s="1"/>
  <c r="G110" i="2"/>
  <c r="AF128" i="2"/>
  <c r="BC115" i="2"/>
  <c r="BA115" i="2" s="1"/>
  <c r="K123" i="2"/>
  <c r="K125" i="2" s="1"/>
  <c r="K136" i="2" s="1"/>
  <c r="CD135" i="2"/>
  <c r="CD136" i="2" s="1"/>
  <c r="BG129" i="2"/>
  <c r="BO129" i="2"/>
  <c r="DA129" i="2"/>
  <c r="DI129" i="2"/>
  <c r="DI135" i="2" s="1"/>
  <c r="CQ129" i="2"/>
  <c r="CQ135" i="2" s="1"/>
  <c r="BD105" i="2"/>
  <c r="BI123" i="2"/>
  <c r="BI125" i="2" s="1"/>
  <c r="BQ123" i="2"/>
  <c r="BN127" i="2"/>
  <c r="Q123" i="2"/>
  <c r="Q125" i="2" s="1"/>
  <c r="AY127" i="2"/>
  <c r="AY123" i="2"/>
  <c r="P128" i="2"/>
  <c r="P135" i="2" s="1"/>
  <c r="P123" i="2"/>
  <c r="P125" i="2" s="1"/>
  <c r="P136" i="2" s="1"/>
  <c r="DD109" i="2"/>
  <c r="DD128" i="2" s="1"/>
  <c r="BR128" i="2"/>
  <c r="CU115" i="2"/>
  <c r="AC120" i="2"/>
  <c r="AZ120" i="2" s="1"/>
  <c r="AN127" i="2"/>
  <c r="AN135" i="2" s="1"/>
  <c r="CO135" i="2"/>
  <c r="BB127" i="2"/>
  <c r="BS127" i="2"/>
  <c r="CV127" i="2"/>
  <c r="BD123" i="2"/>
  <c r="CY108" i="2"/>
  <c r="DC128" i="2"/>
  <c r="DK128" i="2"/>
  <c r="AC118" i="2"/>
  <c r="AZ118" i="2" s="1"/>
  <c r="CH123" i="2"/>
  <c r="CH125" i="2" s="1"/>
  <c r="CP123" i="2"/>
  <c r="AQ135" i="2"/>
  <c r="AQ136" i="2" s="1"/>
  <c r="BD128" i="2"/>
  <c r="BL128" i="2"/>
  <c r="BT128" i="2"/>
  <c r="CV128" i="2"/>
  <c r="DL128" i="2"/>
  <c r="AH135" i="2"/>
  <c r="AH136" i="2" s="1"/>
  <c r="AI135" i="2"/>
  <c r="AS135" i="2"/>
  <c r="DN128" i="2"/>
  <c r="S123" i="2"/>
  <c r="S125" i="2" s="1"/>
  <c r="S136" i="2" s="1"/>
  <c r="I135" i="2"/>
  <c r="R135" i="2"/>
  <c r="Z135" i="2"/>
  <c r="BD127" i="2"/>
  <c r="BZ128" i="2"/>
  <c r="CK135" i="2"/>
  <c r="CK136" i="2" s="1"/>
  <c r="DS25" i="1"/>
  <c r="AC25" i="1"/>
  <c r="AZ25" i="1" s="1"/>
  <c r="AR136" i="1"/>
  <c r="BX22" i="1"/>
  <c r="DM22" i="1"/>
  <c r="CU22" i="1" s="1"/>
  <c r="BA24" i="1"/>
  <c r="BA37" i="1"/>
  <c r="DS37" i="1" s="1"/>
  <c r="DH71" i="1"/>
  <c r="BW62" i="1"/>
  <c r="CT62" i="1" s="1"/>
  <c r="DC91" i="1"/>
  <c r="CU73" i="1"/>
  <c r="DT73" i="1" s="1"/>
  <c r="BH35" i="1"/>
  <c r="DC132" i="1"/>
  <c r="DC35" i="1"/>
  <c r="DR10" i="1"/>
  <c r="AC10" i="1"/>
  <c r="AZ10" i="1" s="1"/>
  <c r="BW10" i="1"/>
  <c r="CT10" i="1" s="1"/>
  <c r="DT13" i="1"/>
  <c r="AD15" i="1"/>
  <c r="BC15" i="1"/>
  <c r="BA15" i="1" s="1"/>
  <c r="AI132" i="1"/>
  <c r="AI135" i="1" s="1"/>
  <c r="AI35" i="1"/>
  <c r="AI125" i="1" s="1"/>
  <c r="BF19" i="1"/>
  <c r="BF132" i="1" s="1"/>
  <c r="AD19" i="1"/>
  <c r="AC22" i="1"/>
  <c r="AZ22" i="1" s="1"/>
  <c r="DS30" i="1"/>
  <c r="AC30" i="1"/>
  <c r="AZ30" i="1" s="1"/>
  <c r="CU30" i="1"/>
  <c r="DT30" i="1" s="1"/>
  <c r="BM71" i="1"/>
  <c r="AC46" i="1"/>
  <c r="AZ46" i="1" s="1"/>
  <c r="AE132" i="1"/>
  <c r="AD31" i="1"/>
  <c r="AE35" i="1"/>
  <c r="BB31" i="1"/>
  <c r="BA31" i="1" s="1"/>
  <c r="DR74" i="1"/>
  <c r="AC74" i="1"/>
  <c r="AZ74" i="1" s="1"/>
  <c r="CS130" i="1"/>
  <c r="DP15" i="1"/>
  <c r="DP130" i="1" s="1"/>
  <c r="BZ15" i="1"/>
  <c r="DT18" i="1"/>
  <c r="BN131" i="1"/>
  <c r="BN71" i="1"/>
  <c r="DB45" i="1"/>
  <c r="CU45" i="1" s="1"/>
  <c r="BX45" i="1"/>
  <c r="DS92" i="1"/>
  <c r="BI129" i="1"/>
  <c r="BI105" i="1"/>
  <c r="BQ129" i="1"/>
  <c r="BQ105" i="1"/>
  <c r="CW129" i="1"/>
  <c r="CW105" i="1"/>
  <c r="DF129" i="1"/>
  <c r="DF105" i="1"/>
  <c r="BA4" i="1"/>
  <c r="BJ35" i="1"/>
  <c r="DI35" i="1"/>
  <c r="AD9" i="1"/>
  <c r="BW17" i="1"/>
  <c r="CT17" i="1" s="1"/>
  <c r="CU21" i="1"/>
  <c r="DR28" i="1"/>
  <c r="AC28" i="1"/>
  <c r="AZ28" i="1" s="1"/>
  <c r="AC29" i="1"/>
  <c r="AZ29" i="1" s="1"/>
  <c r="DS29" i="1"/>
  <c r="DR34" i="1"/>
  <c r="G131" i="1"/>
  <c r="DR131" i="1" s="1"/>
  <c r="G71" i="1"/>
  <c r="DR71" i="1" s="1"/>
  <c r="DR36" i="1"/>
  <c r="AC36" i="1"/>
  <c r="AZ36" i="1" s="1"/>
  <c r="BG71" i="1"/>
  <c r="BW5" i="1"/>
  <c r="CT5" i="1" s="1"/>
  <c r="DR57" i="1"/>
  <c r="AC57" i="1"/>
  <c r="AZ57" i="1" s="1"/>
  <c r="BA8" i="1"/>
  <c r="DS8" i="1" s="1"/>
  <c r="BD130" i="1"/>
  <c r="BA14" i="1"/>
  <c r="DS14" i="1" s="1"/>
  <c r="DR23" i="1"/>
  <c r="AC23" i="1"/>
  <c r="AZ23" i="1" s="1"/>
  <c r="G132" i="1"/>
  <c r="DR132" i="1" s="1"/>
  <c r="DR4" i="1"/>
  <c r="G35" i="1"/>
  <c r="CV35" i="1"/>
  <c r="DP9" i="1"/>
  <c r="CU9" i="1" s="1"/>
  <c r="BX9" i="1"/>
  <c r="CS35" i="1"/>
  <c r="G130" i="1"/>
  <c r="DR130" i="1" s="1"/>
  <c r="DR14" i="1"/>
  <c r="BW14" i="1"/>
  <c r="CT14" i="1" s="1"/>
  <c r="AC14" i="1"/>
  <c r="AZ14" i="1" s="1"/>
  <c r="BF131" i="1"/>
  <c r="BF71" i="1"/>
  <c r="BI133" i="1"/>
  <c r="BI91" i="1"/>
  <c r="BK132" i="1"/>
  <c r="BK35" i="1"/>
  <c r="BT132" i="1"/>
  <c r="BT35" i="1"/>
  <c r="DG35" i="1"/>
  <c r="DG125" i="1" s="1"/>
  <c r="CU12" i="1"/>
  <c r="DT12" i="1" s="1"/>
  <c r="CU18" i="1"/>
  <c r="DR25" i="1"/>
  <c r="DR32" i="1"/>
  <c r="BW32" i="1"/>
  <c r="CT32" i="1" s="1"/>
  <c r="AC32" i="1"/>
  <c r="AZ32" i="1" s="1"/>
  <c r="AC44" i="1"/>
  <c r="AZ44" i="1" s="1"/>
  <c r="DR70" i="1"/>
  <c r="AC70" i="1"/>
  <c r="AZ70" i="1" s="1"/>
  <c r="BU91" i="1"/>
  <c r="CU83" i="1"/>
  <c r="DT83" i="1" s="1"/>
  <c r="DS24" i="1"/>
  <c r="DR52" i="1"/>
  <c r="BW52" i="1"/>
  <c r="CT52" i="1" s="1"/>
  <c r="BD132" i="1"/>
  <c r="BD35" i="1"/>
  <c r="BL132" i="1"/>
  <c r="BW7" i="1"/>
  <c r="CT7" i="1" s="1"/>
  <c r="DT7" i="1"/>
  <c r="CU8" i="1"/>
  <c r="DH125" i="1"/>
  <c r="BA12" i="1"/>
  <c r="DS12" i="1" s="1"/>
  <c r="AC26" i="1"/>
  <c r="AZ26" i="1" s="1"/>
  <c r="DR26" i="1"/>
  <c r="BW26" i="1"/>
  <c r="CT26" i="1" s="1"/>
  <c r="CU28" i="1"/>
  <c r="DT28" i="1" s="1"/>
  <c r="DC71" i="1"/>
  <c r="BA43" i="1"/>
  <c r="DS43" i="1" s="1"/>
  <c r="BW69" i="1"/>
  <c r="CT69" i="1" s="1"/>
  <c r="BW85" i="1"/>
  <c r="CT85" i="1" s="1"/>
  <c r="BO131" i="1"/>
  <c r="BO71" i="1"/>
  <c r="BO125" i="1" s="1"/>
  <c r="BA41" i="1"/>
  <c r="DS41" i="1" s="1"/>
  <c r="DE132" i="1"/>
  <c r="BF130" i="1"/>
  <c r="BW34" i="1"/>
  <c r="CT34" i="1" s="1"/>
  <c r="CU72" i="1"/>
  <c r="BC129" i="1"/>
  <c r="BC105" i="1"/>
  <c r="BE127" i="1"/>
  <c r="BN132" i="1"/>
  <c r="BN35" i="1"/>
  <c r="DN35" i="1"/>
  <c r="DS10" i="1"/>
  <c r="DI130" i="1"/>
  <c r="DR18" i="1"/>
  <c r="BA30" i="1"/>
  <c r="M125" i="1"/>
  <c r="AT35" i="1"/>
  <c r="BI71" i="1"/>
  <c r="BW38" i="1"/>
  <c r="CT38" i="1" s="1"/>
  <c r="AC40" i="1"/>
  <c r="AZ40" i="1" s="1"/>
  <c r="AC65" i="1"/>
  <c r="AZ65" i="1" s="1"/>
  <c r="BW65" i="1"/>
  <c r="CT65" i="1" s="1"/>
  <c r="BD91" i="1"/>
  <c r="CY133" i="1"/>
  <c r="CY91" i="1"/>
  <c r="BW79" i="1"/>
  <c r="CT79" i="1" s="1"/>
  <c r="BD129" i="1"/>
  <c r="BD105" i="1"/>
  <c r="BL105" i="1"/>
  <c r="BZ128" i="1"/>
  <c r="BX115" i="1"/>
  <c r="CW115" i="1"/>
  <c r="CU115" i="1" s="1"/>
  <c r="BZ123" i="1"/>
  <c r="BG35" i="1"/>
  <c r="CY132" i="1"/>
  <c r="DG132" i="1"/>
  <c r="DO132" i="1"/>
  <c r="BQ6" i="1"/>
  <c r="BA6" i="1" s="1"/>
  <c r="DS6" i="1" s="1"/>
  <c r="CV132" i="1"/>
  <c r="AF130" i="1"/>
  <c r="BA17" i="1"/>
  <c r="DT26" i="1"/>
  <c r="BA32" i="1"/>
  <c r="DS32" i="1" s="1"/>
  <c r="BX33" i="1"/>
  <c r="DK34" i="1"/>
  <c r="CU34" i="1" s="1"/>
  <c r="DT34" i="1" s="1"/>
  <c r="V125" i="1"/>
  <c r="V136" i="1" s="1"/>
  <c r="AC38" i="1"/>
  <c r="AZ38" i="1" s="1"/>
  <c r="BC39" i="1"/>
  <c r="BA39" i="1" s="1"/>
  <c r="AD39" i="1"/>
  <c r="AG131" i="1"/>
  <c r="AG135" i="1" s="1"/>
  <c r="BD40" i="1"/>
  <c r="BA40" i="1" s="1"/>
  <c r="DS40" i="1" s="1"/>
  <c r="AK131" i="1"/>
  <c r="AK71" i="1"/>
  <c r="BH42" i="1"/>
  <c r="BA42" i="1" s="1"/>
  <c r="AD42" i="1"/>
  <c r="BX43" i="1"/>
  <c r="BW49" i="1"/>
  <c r="CT49" i="1" s="1"/>
  <c r="BH53" i="1"/>
  <c r="BA53" i="1" s="1"/>
  <c r="DS53" i="1" s="1"/>
  <c r="DT54" i="1"/>
  <c r="BW54" i="1"/>
  <c r="CT54" i="1" s="1"/>
  <c r="DR58" i="1"/>
  <c r="AC60" i="1"/>
  <c r="AZ60" i="1" s="1"/>
  <c r="CU60" i="1"/>
  <c r="DR64" i="1"/>
  <c r="BW64" i="1"/>
  <c r="CT64" i="1" s="1"/>
  <c r="DT64" i="1"/>
  <c r="DS65" i="1"/>
  <c r="AC66" i="1"/>
  <c r="AZ66" i="1" s="1"/>
  <c r="BA69" i="1"/>
  <c r="BE91" i="1"/>
  <c r="CZ133" i="1"/>
  <c r="CZ91" i="1"/>
  <c r="DH133" i="1"/>
  <c r="BM91" i="1"/>
  <c r="BL91" i="1"/>
  <c r="DS76" i="1"/>
  <c r="BW76" i="1"/>
  <c r="CT76" i="1" s="1"/>
  <c r="DT76" i="1"/>
  <c r="AD79" i="1"/>
  <c r="BQ79" i="1"/>
  <c r="BA79" i="1" s="1"/>
  <c r="BA90" i="1"/>
  <c r="DS90" i="1" s="1"/>
  <c r="CU103" i="1"/>
  <c r="BG131" i="1"/>
  <c r="BR129" i="1"/>
  <c r="BR135" i="1" s="1"/>
  <c r="BR105" i="1"/>
  <c r="BN130" i="1"/>
  <c r="CK125" i="1"/>
  <c r="CK136" i="1" s="1"/>
  <c r="DA71" i="1"/>
  <c r="AY131" i="1"/>
  <c r="AY71" i="1"/>
  <c r="BK129" i="1"/>
  <c r="BK105" i="1"/>
  <c r="BV132" i="1"/>
  <c r="BV35" i="1"/>
  <c r="AF132" i="1"/>
  <c r="AD5" i="1"/>
  <c r="BA13" i="1"/>
  <c r="DS13" i="1" s="1"/>
  <c r="DA130" i="1"/>
  <c r="BW23" i="1"/>
  <c r="CT23" i="1" s="1"/>
  <c r="BR71" i="1"/>
  <c r="BR125" i="1" s="1"/>
  <c r="BR136" i="1" s="1"/>
  <c r="AB131" i="1"/>
  <c r="AB135" i="1" s="1"/>
  <c r="G38" i="1"/>
  <c r="DR38" i="1" s="1"/>
  <c r="AB71" i="1"/>
  <c r="BW48" i="1"/>
  <c r="CT48" i="1" s="1"/>
  <c r="DG133" i="1"/>
  <c r="CN132" i="1"/>
  <c r="DH132" i="1"/>
  <c r="BA10" i="1"/>
  <c r="DC130" i="1"/>
  <c r="DK130" i="1"/>
  <c r="AT130" i="1"/>
  <c r="AD16" i="1"/>
  <c r="CN130" i="1"/>
  <c r="BX16" i="1"/>
  <c r="AC24" i="1"/>
  <c r="AZ24" i="1" s="1"/>
  <c r="CN35" i="1"/>
  <c r="CY35" i="1"/>
  <c r="BK131" i="1"/>
  <c r="BK71" i="1"/>
  <c r="BT131" i="1"/>
  <c r="DE131" i="1"/>
  <c r="DE71" i="1"/>
  <c r="AF71" i="1"/>
  <c r="CU38" i="1"/>
  <c r="CU39" i="1"/>
  <c r="CU40" i="1"/>
  <c r="DT40" i="1" s="1"/>
  <c r="CU48" i="1"/>
  <c r="DT48" i="1" s="1"/>
  <c r="AD50" i="1"/>
  <c r="BW51" i="1"/>
  <c r="CT51" i="1" s="1"/>
  <c r="T131" i="1"/>
  <c r="T71" i="1"/>
  <c r="T125" i="1" s="1"/>
  <c r="DR59" i="1"/>
  <c r="BW59" i="1"/>
  <c r="CT59" i="1" s="1"/>
  <c r="DS61" i="1"/>
  <c r="CU64" i="1"/>
  <c r="CU65" i="1"/>
  <c r="DT65" i="1" s="1"/>
  <c r="BF133" i="1"/>
  <c r="BF91" i="1"/>
  <c r="BN91" i="1"/>
  <c r="BN133" i="1"/>
  <c r="DA133" i="1"/>
  <c r="DA135" i="1" s="1"/>
  <c r="DA91" i="1"/>
  <c r="DI133" i="1"/>
  <c r="DI91" i="1"/>
  <c r="BM133" i="1"/>
  <c r="CU76" i="1"/>
  <c r="DR84" i="1"/>
  <c r="CU94" i="1"/>
  <c r="DT94" i="1" s="1"/>
  <c r="BM135" i="1"/>
  <c r="DF128" i="1"/>
  <c r="DF123" i="1"/>
  <c r="DN128" i="1"/>
  <c r="DN123" i="1"/>
  <c r="DR113" i="1"/>
  <c r="BW113" i="1"/>
  <c r="CT113" i="1" s="1"/>
  <c r="BD123" i="1"/>
  <c r="CY129" i="1"/>
  <c r="CY105" i="1"/>
  <c r="DO129" i="1"/>
  <c r="DO105" i="1"/>
  <c r="DO127" i="1"/>
  <c r="DO123" i="1"/>
  <c r="AK127" i="1"/>
  <c r="AK123" i="1"/>
  <c r="AD108" i="1"/>
  <c r="BH108" i="1"/>
  <c r="BV130" i="1"/>
  <c r="L125" i="1"/>
  <c r="L136" i="1" s="1"/>
  <c r="DR37" i="1"/>
  <c r="BW40" i="1"/>
  <c r="CT40" i="1" s="1"/>
  <c r="AC47" i="1"/>
  <c r="AZ47" i="1" s="1"/>
  <c r="DN133" i="1"/>
  <c r="DN91" i="1"/>
  <c r="CU88" i="1"/>
  <c r="DT88" i="1" s="1"/>
  <c r="BS129" i="1"/>
  <c r="BS105" i="1"/>
  <c r="AC21" i="1"/>
  <c r="AZ21" i="1" s="1"/>
  <c r="AT131" i="1"/>
  <c r="AT71" i="1"/>
  <c r="BQ36" i="1"/>
  <c r="AC37" i="1"/>
  <c r="AZ37" i="1" s="1"/>
  <c r="CE131" i="1"/>
  <c r="DB42" i="1"/>
  <c r="CE71" i="1"/>
  <c r="BX42" i="1"/>
  <c r="DS47" i="1"/>
  <c r="DT60" i="1"/>
  <c r="BW60" i="1"/>
  <c r="CT60" i="1" s="1"/>
  <c r="DO133" i="1"/>
  <c r="AC77" i="1"/>
  <c r="AZ77" i="1" s="1"/>
  <c r="BP132" i="1"/>
  <c r="BI132" i="1"/>
  <c r="BI35" i="1"/>
  <c r="CS132" i="1"/>
  <c r="DA132" i="1"/>
  <c r="DI132" i="1"/>
  <c r="CV130" i="1"/>
  <c r="DD130" i="1"/>
  <c r="DL130" i="1"/>
  <c r="BA18" i="1"/>
  <c r="DS18" i="1" s="1"/>
  <c r="CU23" i="1"/>
  <c r="DT23" i="1" s="1"/>
  <c r="CU26" i="1"/>
  <c r="BW29" i="1"/>
  <c r="CT29" i="1" s="1"/>
  <c r="X125" i="1"/>
  <c r="X136" i="1" s="1"/>
  <c r="AF35" i="1"/>
  <c r="DO35" i="1"/>
  <c r="AO131" i="1"/>
  <c r="AO135" i="1" s="1"/>
  <c r="BL44" i="1"/>
  <c r="BA44" i="1" s="1"/>
  <c r="DS44" i="1" s="1"/>
  <c r="AO71" i="1"/>
  <c r="AO125" i="1" s="1"/>
  <c r="CU49" i="1"/>
  <c r="DT49" i="1" s="1"/>
  <c r="AC52" i="1"/>
  <c r="AZ52" i="1" s="1"/>
  <c r="CU53" i="1"/>
  <c r="CU59" i="1"/>
  <c r="DT59" i="1" s="1"/>
  <c r="BA66" i="1"/>
  <c r="DS66" i="1" s="1"/>
  <c r="BG133" i="1"/>
  <c r="BG91" i="1"/>
  <c r="BO133" i="1"/>
  <c r="BO91" i="1"/>
  <c r="DP90" i="1"/>
  <c r="CU90" i="1" s="1"/>
  <c r="BX90" i="1"/>
  <c r="CS91" i="1"/>
  <c r="BA100" i="1"/>
  <c r="DS100" i="1" s="1"/>
  <c r="AC109" i="1"/>
  <c r="AZ109" i="1" s="1"/>
  <c r="CU111" i="1"/>
  <c r="DT111" i="1" s="1"/>
  <c r="AF128" i="1"/>
  <c r="AD115" i="1"/>
  <c r="BC115" i="1"/>
  <c r="BC128" i="1" s="1"/>
  <c r="AF123" i="1"/>
  <c r="DI131" i="1"/>
  <c r="DD91" i="1"/>
  <c r="DP81" i="1"/>
  <c r="CU81" i="1" s="1"/>
  <c r="DT81" i="1" s="1"/>
  <c r="BV81" i="1"/>
  <c r="BV133" i="1" s="1"/>
  <c r="G81" i="1"/>
  <c r="BW81" i="1" s="1"/>
  <c r="CT81" i="1" s="1"/>
  <c r="BJ129" i="1"/>
  <c r="BJ105" i="1"/>
  <c r="DG105" i="1"/>
  <c r="DG129" i="1"/>
  <c r="DS17" i="1"/>
  <c r="CC125" i="1"/>
  <c r="AC43" i="1"/>
  <c r="AZ43" i="1" s="1"/>
  <c r="DF91" i="1"/>
  <c r="DF133" i="1"/>
  <c r="AT132" i="1"/>
  <c r="AD4" i="1"/>
  <c r="AC18" i="1"/>
  <c r="AZ18" i="1" s="1"/>
  <c r="BA22" i="1"/>
  <c r="DS22" i="1" s="1"/>
  <c r="CU25" i="1"/>
  <c r="CU32" i="1"/>
  <c r="DT32" i="1" s="1"/>
  <c r="DC131" i="1"/>
  <c r="BL133" i="1"/>
  <c r="BH132" i="1"/>
  <c r="BZ132" i="1"/>
  <c r="BJ132" i="1"/>
  <c r="BR132" i="1"/>
  <c r="DB132" i="1"/>
  <c r="DB35" i="1"/>
  <c r="DJ132" i="1"/>
  <c r="DJ35" i="1"/>
  <c r="BC5" i="1"/>
  <c r="BA5" i="1" s="1"/>
  <c r="BK130" i="1"/>
  <c r="BS130" i="1"/>
  <c r="DE130" i="1"/>
  <c r="DM130" i="1"/>
  <c r="CP132" i="1"/>
  <c r="BW30" i="1"/>
  <c r="CT30" i="1" s="1"/>
  <c r="AP125" i="1"/>
  <c r="AP136" i="1" s="1"/>
  <c r="CP35" i="1"/>
  <c r="DA35" i="1"/>
  <c r="DA125" i="1" s="1"/>
  <c r="BE131" i="1"/>
  <c r="BE71" i="1"/>
  <c r="BM131" i="1"/>
  <c r="CY131" i="1"/>
  <c r="CY71" i="1"/>
  <c r="DG131" i="1"/>
  <c r="DG71" i="1"/>
  <c r="DO131" i="1"/>
  <c r="DO71" i="1"/>
  <c r="BV46" i="1"/>
  <c r="BA48" i="1"/>
  <c r="DS48" i="1" s="1"/>
  <c r="AC51" i="1"/>
  <c r="AZ51" i="1" s="1"/>
  <c r="DR56" i="1"/>
  <c r="AC56" i="1"/>
  <c r="AZ56" i="1" s="1"/>
  <c r="BA58" i="1"/>
  <c r="DS59" i="1"/>
  <c r="BT71" i="1"/>
  <c r="AF133" i="1"/>
  <c r="AD72" i="1"/>
  <c r="AF91" i="1"/>
  <c r="BC72" i="1"/>
  <c r="BZ133" i="1"/>
  <c r="BZ91" i="1"/>
  <c r="BX72" i="1"/>
  <c r="AC73" i="1"/>
  <c r="AZ73" i="1" s="1"/>
  <c r="DS73" i="1"/>
  <c r="DT74" i="1"/>
  <c r="AT133" i="1"/>
  <c r="BQ75" i="1"/>
  <c r="BA75" i="1" s="1"/>
  <c r="DS75" i="1" s="1"/>
  <c r="AV133" i="1"/>
  <c r="BS78" i="1"/>
  <c r="BA78" i="1" s="1"/>
  <c r="AV91" i="1"/>
  <c r="AD78" i="1"/>
  <c r="CU79" i="1"/>
  <c r="CU92" i="1"/>
  <c r="DE129" i="1"/>
  <c r="DE105" i="1"/>
  <c r="DM129" i="1"/>
  <c r="DM105" i="1"/>
  <c r="DA105" i="1"/>
  <c r="CU98" i="1"/>
  <c r="DT98" i="1" s="1"/>
  <c r="AY128" i="1"/>
  <c r="BV109" i="1"/>
  <c r="BE132" i="1"/>
  <c r="BE35" i="1"/>
  <c r="BM132" i="1"/>
  <c r="BM35" i="1"/>
  <c r="BU132" i="1"/>
  <c r="BU35" i="1"/>
  <c r="DD132" i="1"/>
  <c r="DL132" i="1"/>
  <c r="BH130" i="1"/>
  <c r="BP130" i="1"/>
  <c r="CZ130" i="1"/>
  <c r="DH130" i="1"/>
  <c r="CZ19" i="1"/>
  <c r="CZ132" i="1" s="1"/>
  <c r="CB125" i="1"/>
  <c r="CB136" i="1" s="1"/>
  <c r="CR125" i="1"/>
  <c r="CR136" i="1" s="1"/>
  <c r="DD35" i="1"/>
  <c r="BB71" i="1"/>
  <c r="BJ71" i="1"/>
  <c r="BS131" i="1"/>
  <c r="BS71" i="1"/>
  <c r="CV131" i="1"/>
  <c r="CV71" i="1"/>
  <c r="DD131" i="1"/>
  <c r="DD71" i="1"/>
  <c r="DL131" i="1"/>
  <c r="DL71" i="1"/>
  <c r="DL125" i="1" s="1"/>
  <c r="CU43" i="1"/>
  <c r="CI131" i="1"/>
  <c r="CI135" i="1" s="1"/>
  <c r="CI71" i="1"/>
  <c r="CI125" i="1" s="1"/>
  <c r="CU54" i="1"/>
  <c r="BW56" i="1"/>
  <c r="CT56" i="1" s="1"/>
  <c r="BA60" i="1"/>
  <c r="DS60" i="1" s="1"/>
  <c r="DS64" i="1"/>
  <c r="BA70" i="1"/>
  <c r="DS70" i="1" s="1"/>
  <c r="CU70" i="1"/>
  <c r="DT70" i="1" s="1"/>
  <c r="AY133" i="1"/>
  <c r="AY91" i="1"/>
  <c r="BH133" i="1"/>
  <c r="BH91" i="1"/>
  <c r="BX86" i="1"/>
  <c r="CW86" i="1"/>
  <c r="CW133" i="1" s="1"/>
  <c r="AD94" i="1"/>
  <c r="AD99" i="1"/>
  <c r="BB99" i="1"/>
  <c r="BA99" i="1" s="1"/>
  <c r="AE105" i="1"/>
  <c r="AE129" i="1"/>
  <c r="BV111" i="1"/>
  <c r="BA111" i="1" s="1"/>
  <c r="DS111" i="1" s="1"/>
  <c r="G111" i="1"/>
  <c r="AB123" i="1"/>
  <c r="AB125" i="1" s="1"/>
  <c r="AB136" i="1" s="1"/>
  <c r="AB128" i="1"/>
  <c r="CU112" i="1"/>
  <c r="CV128" i="1"/>
  <c r="BR123" i="1"/>
  <c r="CP129" i="1"/>
  <c r="CP105" i="1"/>
  <c r="BX95" i="1"/>
  <c r="CS128" i="1"/>
  <c r="DP109" i="1"/>
  <c r="DP128" i="1" s="1"/>
  <c r="BX109" i="1"/>
  <c r="AY132" i="1"/>
  <c r="BG132" i="1"/>
  <c r="BO132" i="1"/>
  <c r="CX132" i="1"/>
  <c r="DF132" i="1"/>
  <c r="BB130" i="1"/>
  <c r="BJ130" i="1"/>
  <c r="BR130" i="1"/>
  <c r="DB130" i="1"/>
  <c r="DJ130" i="1"/>
  <c r="DT25" i="1"/>
  <c r="AC27" i="1"/>
  <c r="AZ27" i="1" s="1"/>
  <c r="S125" i="1"/>
  <c r="AA125" i="1"/>
  <c r="AA136" i="1" s="1"/>
  <c r="AY35" i="1"/>
  <c r="DF35" i="1"/>
  <c r="BU131" i="1"/>
  <c r="CX131" i="1"/>
  <c r="CX71" i="1"/>
  <c r="CX125" i="1" s="1"/>
  <c r="CX136" i="1" s="1"/>
  <c r="DN131" i="1"/>
  <c r="DN71" i="1"/>
  <c r="CU37" i="1"/>
  <c r="DT37" i="1" s="1"/>
  <c r="AF131" i="1"/>
  <c r="BC38" i="1"/>
  <c r="BA38" i="1" s="1"/>
  <c r="DS38" i="1" s="1"/>
  <c r="CU41" i="1"/>
  <c r="CU44" i="1"/>
  <c r="CU50" i="1"/>
  <c r="CU51" i="1"/>
  <c r="BA52" i="1"/>
  <c r="DS52" i="1" s="1"/>
  <c r="CU52" i="1"/>
  <c r="DT52" i="1" s="1"/>
  <c r="BA64" i="1"/>
  <c r="BU71" i="1"/>
  <c r="CU85" i="1"/>
  <c r="DT85" i="1" s="1"/>
  <c r="CU87" i="1"/>
  <c r="AD89" i="1"/>
  <c r="BC89" i="1"/>
  <c r="BA89" i="1" s="1"/>
  <c r="CU89" i="1"/>
  <c r="DT89" i="1" s="1"/>
  <c r="BH105" i="1"/>
  <c r="DD129" i="1"/>
  <c r="DD105" i="1"/>
  <c r="DL129" i="1"/>
  <c r="DL105" i="1"/>
  <c r="AW105" i="1"/>
  <c r="AW125" i="1" s="1"/>
  <c r="AW129" i="1"/>
  <c r="AW135" i="1" s="1"/>
  <c r="BT93" i="1"/>
  <c r="BA101" i="1"/>
  <c r="DS101" i="1" s="1"/>
  <c r="CU106" i="1"/>
  <c r="DT106" i="1" s="1"/>
  <c r="CV123" i="1"/>
  <c r="DM123" i="1"/>
  <c r="AN127" i="1"/>
  <c r="AN135" i="1" s="1"/>
  <c r="AN123" i="1"/>
  <c r="AN125" i="1" s="1"/>
  <c r="BA118" i="1"/>
  <c r="DS118" i="1" s="1"/>
  <c r="BA121" i="1"/>
  <c r="DS121" i="1" s="1"/>
  <c r="G133" i="1"/>
  <c r="DR133" i="1" s="1"/>
  <c r="BB133" i="1"/>
  <c r="BJ133" i="1"/>
  <c r="BR133" i="1"/>
  <c r="CS133" i="1"/>
  <c r="DB133" i="1"/>
  <c r="CN133" i="1"/>
  <c r="CN91" i="1"/>
  <c r="BX75" i="1"/>
  <c r="DT87" i="1"/>
  <c r="BE129" i="1"/>
  <c r="BM129" i="1"/>
  <c r="BU129" i="1"/>
  <c r="BA102" i="1"/>
  <c r="DS102" i="1" s="1"/>
  <c r="BU105" i="1"/>
  <c r="BE123" i="1"/>
  <c r="BM123" i="1"/>
  <c r="BU123" i="1"/>
  <c r="DA123" i="1"/>
  <c r="DI123" i="1"/>
  <c r="CH135" i="1"/>
  <c r="CH136" i="1" s="1"/>
  <c r="DR109" i="1"/>
  <c r="BI128" i="1"/>
  <c r="AC119" i="1"/>
  <c r="AZ119" i="1" s="1"/>
  <c r="CZ131" i="1"/>
  <c r="DH131" i="1"/>
  <c r="BZ131" i="1"/>
  <c r="BX68" i="1"/>
  <c r="AS71" i="1"/>
  <c r="AS125" i="1" s="1"/>
  <c r="AB133" i="1"/>
  <c r="BK133" i="1"/>
  <c r="BS133" i="1"/>
  <c r="DC133" i="1"/>
  <c r="BW74" i="1"/>
  <c r="CT74" i="1" s="1"/>
  <c r="DK75" i="1"/>
  <c r="DK133" i="1" s="1"/>
  <c r="BP77" i="1"/>
  <c r="BA77" i="1" s="1"/>
  <c r="DS77" i="1" s="1"/>
  <c r="BX77" i="1"/>
  <c r="AC88" i="1"/>
  <c r="AZ88" i="1" s="1"/>
  <c r="CP91" i="1"/>
  <c r="DR92" i="1"/>
  <c r="BA94" i="1"/>
  <c r="AC95" i="1"/>
  <c r="AZ95" i="1" s="1"/>
  <c r="CS129" i="1"/>
  <c r="CS105" i="1"/>
  <c r="DR98" i="1"/>
  <c r="BW98" i="1"/>
  <c r="CT98" i="1" s="1"/>
  <c r="BW101" i="1"/>
  <c r="CT101" i="1" s="1"/>
  <c r="BE105" i="1"/>
  <c r="BN123" i="1"/>
  <c r="DB123" i="1"/>
  <c r="DJ123" i="1"/>
  <c r="DL127" i="1"/>
  <c r="DL123" i="1"/>
  <c r="O127" i="1"/>
  <c r="O135" i="1" s="1"/>
  <c r="O123" i="1"/>
  <c r="O125" i="1" s="1"/>
  <c r="O136" i="1" s="1"/>
  <c r="BI108" i="1"/>
  <c r="BI123" i="1" s="1"/>
  <c r="CS123" i="1"/>
  <c r="DP108" i="1"/>
  <c r="P128" i="1"/>
  <c r="DD109" i="1"/>
  <c r="DD128" i="1" s="1"/>
  <c r="BJ109" i="1"/>
  <c r="BJ128" i="1" s="1"/>
  <c r="P123" i="1"/>
  <c r="P125" i="1" s="1"/>
  <c r="P136" i="1" s="1"/>
  <c r="BK110" i="1"/>
  <c r="BA110" i="1" s="1"/>
  <c r="G110" i="1"/>
  <c r="G123" i="1" s="1"/>
  <c r="DR123" i="1" s="1"/>
  <c r="BX110" i="1"/>
  <c r="I125" i="1"/>
  <c r="Y125" i="1"/>
  <c r="AG125" i="1"/>
  <c r="CD125" i="1"/>
  <c r="CD136" i="1" s="1"/>
  <c r="CL125" i="1"/>
  <c r="CL136" i="1" s="1"/>
  <c r="BI131" i="1"/>
  <c r="CN131" i="1"/>
  <c r="DA131" i="1"/>
  <c r="BW63" i="1"/>
  <c r="CT63" i="1" s="1"/>
  <c r="BZ71" i="1"/>
  <c r="BD133" i="1"/>
  <c r="BT133" i="1"/>
  <c r="DD133" i="1"/>
  <c r="DL133" i="1"/>
  <c r="DJ77" i="1"/>
  <c r="CU77" i="1" s="1"/>
  <c r="BA87" i="1"/>
  <c r="DS87" i="1" s="1"/>
  <c r="BW88" i="1"/>
  <c r="CT88" i="1" s="1"/>
  <c r="BW92" i="1"/>
  <c r="CT92" i="1" s="1"/>
  <c r="DB129" i="1"/>
  <c r="DB105" i="1"/>
  <c r="DJ129" i="1"/>
  <c r="DJ105" i="1"/>
  <c r="DT92" i="1"/>
  <c r="BA96" i="1"/>
  <c r="DS96" i="1" s="1"/>
  <c r="CX129" i="1"/>
  <c r="CX135" i="1" s="1"/>
  <c r="CX105" i="1"/>
  <c r="BA103" i="1"/>
  <c r="DT104" i="1"/>
  <c r="BW104" i="1"/>
  <c r="CT104" i="1" s="1"/>
  <c r="BG123" i="1"/>
  <c r="BO123" i="1"/>
  <c r="K123" i="1"/>
  <c r="K125" i="1" s="1"/>
  <c r="K136" i="1" s="1"/>
  <c r="G107" i="1"/>
  <c r="K127" i="1"/>
  <c r="K135" i="1" s="1"/>
  <c r="BC127" i="1"/>
  <c r="CU118" i="1"/>
  <c r="DT118" i="1" s="1"/>
  <c r="J125" i="1"/>
  <c r="J136" i="1" s="1"/>
  <c r="R125" i="1"/>
  <c r="Z125" i="1"/>
  <c r="AH125" i="1"/>
  <c r="AX125" i="1"/>
  <c r="AX136" i="1" s="1"/>
  <c r="CM125" i="1"/>
  <c r="BB131" i="1"/>
  <c r="BJ131" i="1"/>
  <c r="BR131" i="1"/>
  <c r="DJ131" i="1"/>
  <c r="BW55" i="1"/>
  <c r="CT55" i="1" s="1"/>
  <c r="BE133" i="1"/>
  <c r="BU133" i="1"/>
  <c r="CV133" i="1"/>
  <c r="CV91" i="1"/>
  <c r="DE133" i="1"/>
  <c r="DE91" i="1"/>
  <c r="DM78" i="1"/>
  <c r="CU78" i="1" s="1"/>
  <c r="AC80" i="1"/>
  <c r="AZ80" i="1" s="1"/>
  <c r="DB91" i="1"/>
  <c r="DL91" i="1"/>
  <c r="BH129" i="1"/>
  <c r="BP129" i="1"/>
  <c r="BP105" i="1"/>
  <c r="DC129" i="1"/>
  <c r="DC105" i="1"/>
  <c r="DK129" i="1"/>
  <c r="BN105" i="1"/>
  <c r="AV105" i="1"/>
  <c r="DS98" i="1"/>
  <c r="CU100" i="1"/>
  <c r="DT100" i="1" s="1"/>
  <c r="BP123" i="1"/>
  <c r="BX108" i="1"/>
  <c r="DE110" i="1"/>
  <c r="CU110" i="1" s="1"/>
  <c r="AD117" i="1"/>
  <c r="BC117" i="1"/>
  <c r="BA117" i="1" s="1"/>
  <c r="BB128" i="1"/>
  <c r="BF127" i="1"/>
  <c r="BN127" i="1"/>
  <c r="BV127" i="1"/>
  <c r="Q127" i="1"/>
  <c r="Q123" i="1"/>
  <c r="Q125" i="1" s="1"/>
  <c r="BK108" i="1"/>
  <c r="BK127" i="1" s="1"/>
  <c r="AY127" i="1"/>
  <c r="AY123" i="1"/>
  <c r="DE108" i="1"/>
  <c r="DE127" i="1" s="1"/>
  <c r="DG128" i="1"/>
  <c r="DG135" i="1" s="1"/>
  <c r="DO128" i="1"/>
  <c r="BX112" i="1"/>
  <c r="AV128" i="1"/>
  <c r="AD114" i="1"/>
  <c r="CU114" i="1"/>
  <c r="BX122" i="1"/>
  <c r="CW122" i="1"/>
  <c r="CU122" i="1" s="1"/>
  <c r="DS122" i="1"/>
  <c r="N123" i="1"/>
  <c r="N125" i="1" s="1"/>
  <c r="N136" i="1" s="1"/>
  <c r="BG127" i="1"/>
  <c r="BO127" i="1"/>
  <c r="DI127" i="1"/>
  <c r="CE127" i="1"/>
  <c r="CE123" i="1"/>
  <c r="BM128" i="1"/>
  <c r="BU128" i="1"/>
  <c r="BU135" i="1" s="1"/>
  <c r="CY128" i="1"/>
  <c r="DH128" i="1"/>
  <c r="DH135" i="1" s="1"/>
  <c r="BV112" i="1"/>
  <c r="BA112" i="1" s="1"/>
  <c r="AD112" i="1"/>
  <c r="BW121" i="1"/>
  <c r="CT121" i="1" s="1"/>
  <c r="DT121" i="1"/>
  <c r="BF129" i="1"/>
  <c r="BN129" i="1"/>
  <c r="CZ129" i="1"/>
  <c r="CZ105" i="1"/>
  <c r="DH129" i="1"/>
  <c r="DH105" i="1"/>
  <c r="BX93" i="1"/>
  <c r="CQ105" i="1"/>
  <c r="CQ125" i="1" s="1"/>
  <c r="AB129" i="1"/>
  <c r="G97" i="1"/>
  <c r="BY129" i="1"/>
  <c r="BY135" i="1" s="1"/>
  <c r="BY136" i="1" s="1"/>
  <c r="CV99" i="1"/>
  <c r="BF105" i="1"/>
  <c r="BH107" i="1"/>
  <c r="BP127" i="1"/>
  <c r="DB107" i="1"/>
  <c r="DB127" i="1" s="1"/>
  <c r="DJ127" i="1"/>
  <c r="BN128" i="1"/>
  <c r="CZ128" i="1"/>
  <c r="BS114" i="1"/>
  <c r="BS123" i="1" s="1"/>
  <c r="M135" i="1"/>
  <c r="BG129" i="1"/>
  <c r="BO129" i="1"/>
  <c r="DA129" i="1"/>
  <c r="DI129" i="1"/>
  <c r="AV129" i="1"/>
  <c r="CU96" i="1"/>
  <c r="DT96" i="1" s="1"/>
  <c r="BG105" i="1"/>
  <c r="BB123" i="1"/>
  <c r="BA106" i="1"/>
  <c r="DG123" i="1"/>
  <c r="BQ127" i="1"/>
  <c r="DK127" i="1"/>
  <c r="AH134" i="1"/>
  <c r="AD134" i="1" s="1"/>
  <c r="AF127" i="1"/>
  <c r="BE128" i="1"/>
  <c r="BO128" i="1"/>
  <c r="DJ128" i="1"/>
  <c r="CU121" i="1"/>
  <c r="AV123" i="1"/>
  <c r="BQ123" i="1"/>
  <c r="AS135" i="1"/>
  <c r="Q128" i="1"/>
  <c r="DB128" i="1"/>
  <c r="CP128" i="1"/>
  <c r="BX114" i="1"/>
  <c r="BA119" i="1"/>
  <c r="DS119" i="1" s="1"/>
  <c r="CC135" i="1"/>
  <c r="T128" i="1"/>
  <c r="T135" i="1" s="1"/>
  <c r="DK123" i="1"/>
  <c r="CV127" i="1"/>
  <c r="CG135" i="1"/>
  <c r="CY108" i="1"/>
  <c r="CY127" i="1" s="1"/>
  <c r="CY135" i="1" s="1"/>
  <c r="BK109" i="1"/>
  <c r="BS128" i="1"/>
  <c r="DC128" i="1"/>
  <c r="DK128" i="1"/>
  <c r="BV113" i="1"/>
  <c r="BA113" i="1" s="1"/>
  <c r="AD113" i="1"/>
  <c r="AC116" i="1"/>
  <c r="AZ116" i="1" s="1"/>
  <c r="BW116" i="1"/>
  <c r="CT116" i="1" s="1"/>
  <c r="CF123" i="1"/>
  <c r="CF125" i="1" s="1"/>
  <c r="CX123" i="1"/>
  <c r="AR135" i="1"/>
  <c r="BL127" i="1"/>
  <c r="BD128" i="1"/>
  <c r="BL128" i="1"/>
  <c r="BT128" i="1"/>
  <c r="CG123" i="1"/>
  <c r="CG125" i="1" s="1"/>
  <c r="H135" i="1"/>
  <c r="H136" i="1" s="1"/>
  <c r="AJ135" i="1"/>
  <c r="AJ136" i="1" s="1"/>
  <c r="CQ135" i="1"/>
  <c r="S135" i="1"/>
  <c r="DA128" i="1"/>
  <c r="DI128" i="1"/>
  <c r="CD135" i="1"/>
  <c r="CM135" i="1"/>
  <c r="P135" i="1"/>
  <c r="X135" i="1"/>
  <c r="I135" i="1"/>
  <c r="Y135" i="1"/>
  <c r="AH135" i="1"/>
  <c r="AX135" i="1"/>
  <c r="R135" i="1"/>
  <c r="Z135" i="1"/>
  <c r="DK71" i="2" l="1"/>
  <c r="DT36" i="1"/>
  <c r="BL131" i="1"/>
  <c r="BL135" i="1" s="1"/>
  <c r="DK131" i="2"/>
  <c r="DT103" i="1"/>
  <c r="DT39" i="1"/>
  <c r="AC45" i="1"/>
  <c r="AZ45" i="1" s="1"/>
  <c r="BV105" i="1"/>
  <c r="BP133" i="2"/>
  <c r="DN105" i="2"/>
  <c r="DS67" i="1"/>
  <c r="DT53" i="1"/>
  <c r="DT78" i="1"/>
  <c r="DS110" i="1"/>
  <c r="BT105" i="1"/>
  <c r="BT125" i="1" s="1"/>
  <c r="DS69" i="1"/>
  <c r="CU114" i="2"/>
  <c r="BQ133" i="2"/>
  <c r="CU19" i="2"/>
  <c r="BC35" i="2"/>
  <c r="BC132" i="2"/>
  <c r="BA77" i="2"/>
  <c r="DS34" i="1"/>
  <c r="AC82" i="1"/>
  <c r="AZ82" i="1" s="1"/>
  <c r="AE135" i="1"/>
  <c r="CN135" i="1"/>
  <c r="DT51" i="1"/>
  <c r="DM71" i="1"/>
  <c r="BS35" i="1"/>
  <c r="DP71" i="1"/>
  <c r="DS33" i="1"/>
  <c r="DN105" i="1"/>
  <c r="DN125" i="1" s="1"/>
  <c r="DT41" i="1"/>
  <c r="DC123" i="1"/>
  <c r="BP131" i="1"/>
  <c r="BA97" i="1"/>
  <c r="DS97" i="1" s="1"/>
  <c r="BA20" i="1"/>
  <c r="DS20" i="1" s="1"/>
  <c r="CF136" i="1"/>
  <c r="CI136" i="1"/>
  <c r="BA40" i="2"/>
  <c r="CW132" i="2"/>
  <c r="BV128" i="2"/>
  <c r="DT62" i="1"/>
  <c r="AL136" i="1"/>
  <c r="AN136" i="1"/>
  <c r="DT50" i="1"/>
  <c r="AD105" i="1"/>
  <c r="BA57" i="1"/>
  <c r="DS57" i="1" s="1"/>
  <c r="BL71" i="1"/>
  <c r="BL125" i="1" s="1"/>
  <c r="BJ123" i="2"/>
  <c r="BA99" i="2"/>
  <c r="DM35" i="2"/>
  <c r="DM125" i="2" s="1"/>
  <c r="DF71" i="2"/>
  <c r="DF125" i="2" s="1"/>
  <c r="CU16" i="2"/>
  <c r="DS103" i="1"/>
  <c r="CU20" i="2"/>
  <c r="BK123" i="1"/>
  <c r="DP131" i="1"/>
  <c r="DF131" i="1"/>
  <c r="DS58" i="1"/>
  <c r="CW91" i="1"/>
  <c r="BW4" i="1"/>
  <c r="CT4" i="1" s="1"/>
  <c r="DT21" i="1"/>
  <c r="AM136" i="1"/>
  <c r="AW136" i="1"/>
  <c r="CU42" i="2"/>
  <c r="BA78" i="2"/>
  <c r="BF35" i="2"/>
  <c r="BF125" i="2" s="1"/>
  <c r="DT47" i="1"/>
  <c r="DF71" i="1"/>
  <c r="BV71" i="1"/>
  <c r="CZ35" i="1"/>
  <c r="CZ125" i="1" s="1"/>
  <c r="CZ136" i="1" s="1"/>
  <c r="CN125" i="1"/>
  <c r="CN136" i="1" s="1"/>
  <c r="DN129" i="1"/>
  <c r="DP129" i="2"/>
  <c r="BH127" i="2"/>
  <c r="DT58" i="1"/>
  <c r="BA81" i="1"/>
  <c r="DS81" i="1" s="1"/>
  <c r="BH131" i="1"/>
  <c r="BA57" i="2"/>
  <c r="CU97" i="1"/>
  <c r="DT97" i="1" s="1"/>
  <c r="AF135" i="1"/>
  <c r="DP105" i="1"/>
  <c r="CE125" i="1"/>
  <c r="DD123" i="1"/>
  <c r="DD125" i="1" s="1"/>
  <c r="CP125" i="1"/>
  <c r="CW128" i="1"/>
  <c r="CW131" i="1"/>
  <c r="DJ71" i="2"/>
  <c r="CW131" i="2"/>
  <c r="AD131" i="1"/>
  <c r="AD129" i="1"/>
  <c r="CU46" i="1"/>
  <c r="DT46" i="1" s="1"/>
  <c r="BX133" i="1"/>
  <c r="BW133" i="1" s="1"/>
  <c r="CT133" i="1" s="1"/>
  <c r="BA93" i="1"/>
  <c r="DS93" i="1" s="1"/>
  <c r="AO136" i="1"/>
  <c r="CH136" i="2"/>
  <c r="CU78" i="2"/>
  <c r="BL131" i="2"/>
  <c r="BL135" i="2" s="1"/>
  <c r="BA108" i="1"/>
  <c r="DS108" i="1" s="1"/>
  <c r="CE135" i="1"/>
  <c r="DP123" i="1"/>
  <c r="CS135" i="1"/>
  <c r="DP127" i="1"/>
  <c r="BQ35" i="1"/>
  <c r="BW134" i="1"/>
  <c r="CT134" i="1" s="1"/>
  <c r="DN135" i="1"/>
  <c r="AT135" i="1"/>
  <c r="DP91" i="1"/>
  <c r="BS91" i="2"/>
  <c r="BZ35" i="2"/>
  <c r="BZ125" i="2" s="1"/>
  <c r="BZ136" i="2" s="1"/>
  <c r="CG136" i="2"/>
  <c r="DT44" i="1"/>
  <c r="BP91" i="1"/>
  <c r="CW132" i="1"/>
  <c r="DM131" i="1"/>
  <c r="AK125" i="1"/>
  <c r="BS91" i="1"/>
  <c r="DM35" i="1"/>
  <c r="DK35" i="1"/>
  <c r="DP105" i="2"/>
  <c r="BX129" i="2"/>
  <c r="BC131" i="2"/>
  <c r="BA44" i="2"/>
  <c r="CQ136" i="2"/>
  <c r="CU57" i="1"/>
  <c r="DT57" i="1" s="1"/>
  <c r="AC97" i="1"/>
  <c r="AZ97" i="1" s="1"/>
  <c r="BX71" i="1"/>
  <c r="BW71" i="1" s="1"/>
  <c r="CT71" i="1" s="1"/>
  <c r="AV125" i="1"/>
  <c r="BA19" i="1"/>
  <c r="CC136" i="1"/>
  <c r="BA21" i="1"/>
  <c r="DS21" i="1" s="1"/>
  <c r="BD71" i="2"/>
  <c r="BD125" i="2" s="1"/>
  <c r="AV135" i="1"/>
  <c r="AV136" i="1" s="1"/>
  <c r="DB71" i="1"/>
  <c r="DB125" i="1" s="1"/>
  <c r="AK135" i="1"/>
  <c r="BA46" i="1"/>
  <c r="DS46" i="1" s="1"/>
  <c r="BT129" i="1"/>
  <c r="BT135" i="1" s="1"/>
  <c r="CU19" i="1"/>
  <c r="DT19" i="1" s="1"/>
  <c r="BA114" i="2"/>
  <c r="DM133" i="2"/>
  <c r="BB35" i="2"/>
  <c r="BB125" i="2" s="1"/>
  <c r="BB132" i="2"/>
  <c r="BB135" i="2" s="1"/>
  <c r="BV71" i="2"/>
  <c r="CQ136" i="1"/>
  <c r="BP125" i="1"/>
  <c r="DF135" i="1"/>
  <c r="DK132" i="1"/>
  <c r="CU75" i="1"/>
  <c r="DT75" i="1" s="1"/>
  <c r="BX127" i="2"/>
  <c r="CN135" i="2"/>
  <c r="BH71" i="2"/>
  <c r="BH125" i="2" s="1"/>
  <c r="BJ135" i="1"/>
  <c r="BD131" i="1"/>
  <c r="BD135" i="1" s="1"/>
  <c r="DT79" i="1"/>
  <c r="DM132" i="1"/>
  <c r="DP133" i="1"/>
  <c r="BX131" i="1"/>
  <c r="BW131" i="1" s="1"/>
  <c r="CT131" i="1" s="1"/>
  <c r="DK71" i="1"/>
  <c r="DT20" i="1"/>
  <c r="DN129" i="2"/>
  <c r="DM123" i="2"/>
  <c r="CP135" i="2"/>
  <c r="AI136" i="2"/>
  <c r="DP131" i="2"/>
  <c r="BC130" i="1"/>
  <c r="BA130" i="1" s="1"/>
  <c r="CM136" i="1"/>
  <c r="BF132" i="2"/>
  <c r="DK91" i="1"/>
  <c r="CZ135" i="1"/>
  <c r="AG136" i="1"/>
  <c r="DF125" i="1"/>
  <c r="DF136" i="1" s="1"/>
  <c r="BX123" i="1"/>
  <c r="BW123" i="1" s="1"/>
  <c r="CT123" i="1" s="1"/>
  <c r="DK131" i="1"/>
  <c r="BQ132" i="1"/>
  <c r="BD71" i="1"/>
  <c r="BX123" i="2"/>
  <c r="BF135" i="2"/>
  <c r="AS125" i="2"/>
  <c r="AS136" i="2" s="1"/>
  <c r="DP132" i="2"/>
  <c r="DF131" i="2"/>
  <c r="DF135" i="2" s="1"/>
  <c r="BJ125" i="2"/>
  <c r="BV131" i="2"/>
  <c r="AM136" i="2"/>
  <c r="BT129" i="2"/>
  <c r="BA129" i="2" s="1"/>
  <c r="CY125" i="2"/>
  <c r="BV105" i="2"/>
  <c r="CU58" i="2"/>
  <c r="CO136" i="2"/>
  <c r="BI135" i="2"/>
  <c r="BI136" i="2" s="1"/>
  <c r="DC127" i="2"/>
  <c r="DC135" i="2" s="1"/>
  <c r="CX125" i="2"/>
  <c r="DO135" i="2"/>
  <c r="AK125" i="2"/>
  <c r="BX128" i="2"/>
  <c r="AL136" i="2"/>
  <c r="DM129" i="2"/>
  <c r="DA135" i="2"/>
  <c r="AY125" i="2"/>
  <c r="CI136" i="2"/>
  <c r="Z136" i="2"/>
  <c r="DL135" i="2"/>
  <c r="DL136" i="2" s="1"/>
  <c r="Q136" i="2"/>
  <c r="G127" i="2"/>
  <c r="BW127" i="2" s="1"/>
  <c r="CT127" i="2" s="1"/>
  <c r="DP128" i="2"/>
  <c r="CU128" i="2" s="1"/>
  <c r="AD129" i="2"/>
  <c r="CU95" i="2"/>
  <c r="DM71" i="2"/>
  <c r="CE136" i="2"/>
  <c r="BA79" i="2"/>
  <c r="BP71" i="2"/>
  <c r="BP125" i="2" s="1"/>
  <c r="J136" i="2"/>
  <c r="BO125" i="2"/>
  <c r="BO136" i="2" s="1"/>
  <c r="AD127" i="2"/>
  <c r="AC127" i="2" s="1"/>
  <c r="AZ127" i="2" s="1"/>
  <c r="DC125" i="2"/>
  <c r="DC136" i="2" s="1"/>
  <c r="BM135" i="2"/>
  <c r="AD123" i="2"/>
  <c r="AC123" i="2" s="1"/>
  <c r="AZ123" i="2" s="1"/>
  <c r="BV123" i="2"/>
  <c r="R136" i="2"/>
  <c r="BN135" i="2"/>
  <c r="CS135" i="2"/>
  <c r="BX105" i="2"/>
  <c r="BW105" i="2" s="1"/>
  <c r="CT105" i="2" s="1"/>
  <c r="W136" i="2"/>
  <c r="G71" i="2"/>
  <c r="CU72" i="2"/>
  <c r="AD71" i="2"/>
  <c r="AC71" i="2" s="1"/>
  <c r="AZ71" i="2" s="1"/>
  <c r="BS132" i="2"/>
  <c r="AF125" i="2"/>
  <c r="BS35" i="2"/>
  <c r="CL136" i="2"/>
  <c r="BA22" i="2"/>
  <c r="BA15" i="2"/>
  <c r="DN135" i="2"/>
  <c r="BT105" i="2"/>
  <c r="BT125" i="2" s="1"/>
  <c r="BX133" i="2"/>
  <c r="BW133" i="2" s="1"/>
  <c r="CT133" i="2" s="1"/>
  <c r="BU135" i="2"/>
  <c r="BA109" i="2"/>
  <c r="H136" i="2"/>
  <c r="BX131" i="2"/>
  <c r="BW131" i="2" s="1"/>
  <c r="CT131" i="2" s="1"/>
  <c r="CW123" i="2"/>
  <c r="BQ91" i="2"/>
  <c r="BT135" i="2"/>
  <c r="AB135" i="2"/>
  <c r="BA97" i="2"/>
  <c r="DL125" i="2"/>
  <c r="CU52" i="2"/>
  <c r="BC130" i="2"/>
  <c r="BA130" i="2" s="1"/>
  <c r="AF135" i="2"/>
  <c r="BA48" i="2"/>
  <c r="BW130" i="2"/>
  <c r="CT130" i="2" s="1"/>
  <c r="DH136" i="2"/>
  <c r="AC129" i="2"/>
  <c r="AZ129" i="2" s="1"/>
  <c r="BE127" i="2"/>
  <c r="BE135" i="2" s="1"/>
  <c r="BA107" i="2"/>
  <c r="BW129" i="2"/>
  <c r="CT129" i="2" s="1"/>
  <c r="AC89" i="2"/>
  <c r="AZ89" i="2" s="1"/>
  <c r="AC22" i="2"/>
  <c r="AZ22" i="2" s="1"/>
  <c r="BW43" i="2"/>
  <c r="CT43" i="2" s="1"/>
  <c r="AC103" i="2"/>
  <c r="AZ103" i="2" s="1"/>
  <c r="BX91" i="2"/>
  <c r="BW72" i="2"/>
  <c r="CT72" i="2" s="1"/>
  <c r="T136" i="2"/>
  <c r="BR136" i="2"/>
  <c r="DE135" i="2"/>
  <c r="BP135" i="2"/>
  <c r="CC136" i="2"/>
  <c r="BV132" i="2"/>
  <c r="BV35" i="2"/>
  <c r="BW62" i="2"/>
  <c r="CT62" i="2" s="1"/>
  <c r="BW19" i="2"/>
  <c r="CT19" i="2" s="1"/>
  <c r="BK135" i="2"/>
  <c r="CU111" i="2"/>
  <c r="AC77" i="2"/>
  <c r="AZ77" i="2" s="1"/>
  <c r="BH131" i="2"/>
  <c r="BV133" i="2"/>
  <c r="BV91" i="2"/>
  <c r="BU125" i="2"/>
  <c r="BU136" i="2" s="1"/>
  <c r="BQ131" i="2"/>
  <c r="BQ71" i="2"/>
  <c r="DK91" i="2"/>
  <c r="DJ91" i="2"/>
  <c r="DJ125" i="2" s="1"/>
  <c r="BA42" i="2"/>
  <c r="AT135" i="2"/>
  <c r="BC71" i="2"/>
  <c r="I136" i="2"/>
  <c r="BQ132" i="2"/>
  <c r="BQ35" i="2"/>
  <c r="AC38" i="2"/>
  <c r="AZ38" i="2" s="1"/>
  <c r="AC44" i="2"/>
  <c r="AZ44" i="2" s="1"/>
  <c r="AE136" i="2"/>
  <c r="DP71" i="2"/>
  <c r="AC96" i="2"/>
  <c r="AZ96" i="2" s="1"/>
  <c r="DB127" i="2"/>
  <c r="DB135" i="2" s="1"/>
  <c r="AC82" i="2"/>
  <c r="AZ82" i="2" s="1"/>
  <c r="AD130" i="2"/>
  <c r="AC14" i="2"/>
  <c r="AZ14" i="2" s="1"/>
  <c r="BG135" i="2"/>
  <c r="DE125" i="2"/>
  <c r="DP123" i="2"/>
  <c r="AC50" i="2"/>
  <c r="AZ50" i="2" s="1"/>
  <c r="AG136" i="2"/>
  <c r="BD135" i="2"/>
  <c r="AC43" i="2"/>
  <c r="AZ43" i="2" s="1"/>
  <c r="DP35" i="2"/>
  <c r="AC110" i="2"/>
  <c r="AZ110" i="2" s="1"/>
  <c r="BY135" i="2"/>
  <c r="BY136" i="2" s="1"/>
  <c r="BS128" i="2"/>
  <c r="BW110" i="2"/>
  <c r="CT110" i="2" s="1"/>
  <c r="CY127" i="2"/>
  <c r="CY135" i="2" s="1"/>
  <c r="CU107" i="2"/>
  <c r="CM135" i="2"/>
  <c r="CM136" i="2" s="1"/>
  <c r="BW97" i="2"/>
  <c r="CT97" i="2" s="1"/>
  <c r="G128" i="2"/>
  <c r="AC109" i="2"/>
  <c r="AZ109" i="2" s="1"/>
  <c r="DB71" i="2"/>
  <c r="DB125" i="2" s="1"/>
  <c r="CZ132" i="2"/>
  <c r="CZ135" i="2" s="1"/>
  <c r="DK133" i="2"/>
  <c r="DJ133" i="2"/>
  <c r="DJ135" i="2" s="1"/>
  <c r="AC16" i="2"/>
  <c r="AZ16" i="2" s="1"/>
  <c r="AC48" i="2"/>
  <c r="AZ48" i="2" s="1"/>
  <c r="AT125" i="2"/>
  <c r="CZ35" i="2"/>
  <c r="CZ125" i="2" s="1"/>
  <c r="AC23" i="2"/>
  <c r="AZ23" i="2" s="1"/>
  <c r="AD131" i="2"/>
  <c r="CU14" i="2"/>
  <c r="BW53" i="2"/>
  <c r="CT53" i="2" s="1"/>
  <c r="G135" i="2"/>
  <c r="BW111" i="2"/>
  <c r="CT111" i="2" s="1"/>
  <c r="AW136" i="2"/>
  <c r="BW68" i="2"/>
  <c r="CT68" i="2" s="1"/>
  <c r="DA125" i="2"/>
  <c r="DA136" i="2" s="1"/>
  <c r="BE123" i="2"/>
  <c r="BE125" i="2" s="1"/>
  <c r="BW14" i="2"/>
  <c r="CT14" i="2" s="1"/>
  <c r="CV135" i="2"/>
  <c r="AC134" i="2"/>
  <c r="AZ134" i="2" s="1"/>
  <c r="BZ135" i="2"/>
  <c r="BW38" i="2"/>
  <c r="CT38" i="2" s="1"/>
  <c r="BL125" i="2"/>
  <c r="BG125" i="2"/>
  <c r="BG136" i="2" s="1"/>
  <c r="BX71" i="2"/>
  <c r="AD105" i="2"/>
  <c r="AK135" i="2"/>
  <c r="DN125" i="2"/>
  <c r="BC128" i="2"/>
  <c r="BW109" i="2"/>
  <c r="CT109" i="2" s="1"/>
  <c r="AV135" i="2"/>
  <c r="BW95" i="2"/>
  <c r="CT95" i="2" s="1"/>
  <c r="CX135" i="2"/>
  <c r="BW100" i="2"/>
  <c r="CT100" i="2" s="1"/>
  <c r="AC100" i="2"/>
  <c r="AZ100" i="2" s="1"/>
  <c r="DH135" i="2"/>
  <c r="DD123" i="2"/>
  <c r="DD125" i="2" s="1"/>
  <c r="AC99" i="2"/>
  <c r="AZ99" i="2" s="1"/>
  <c r="AN136" i="2"/>
  <c r="G125" i="2"/>
  <c r="BM125" i="2"/>
  <c r="BK123" i="2"/>
  <c r="BK125" i="2" s="1"/>
  <c r="BC133" i="2"/>
  <c r="BC91" i="2"/>
  <c r="BA72" i="2"/>
  <c r="DK132" i="2"/>
  <c r="DK35" i="2"/>
  <c r="BW77" i="2"/>
  <c r="CT77" i="2" s="1"/>
  <c r="AC113" i="2"/>
  <c r="AZ113" i="2" s="1"/>
  <c r="BX132" i="2"/>
  <c r="AC34" i="2"/>
  <c r="AZ34" i="2" s="1"/>
  <c r="CW15" i="2"/>
  <c r="CU15" i="2" s="1"/>
  <c r="BX15" i="2"/>
  <c r="BX35" i="2" s="1"/>
  <c r="DG125" i="2"/>
  <c r="DG136" i="2" s="1"/>
  <c r="AD132" i="2"/>
  <c r="AD35" i="2"/>
  <c r="AC4" i="2"/>
  <c r="AZ4" i="2" s="1"/>
  <c r="BN125" i="2"/>
  <c r="BN136" i="2" s="1"/>
  <c r="CP125" i="2"/>
  <c r="CP136" i="2" s="1"/>
  <c r="BS105" i="2"/>
  <c r="CW71" i="2"/>
  <c r="CU9" i="2"/>
  <c r="AC116" i="2"/>
  <c r="AZ116" i="2" s="1"/>
  <c r="BW123" i="2"/>
  <c r="CT123" i="2" s="1"/>
  <c r="BW108" i="2"/>
  <c r="CT108" i="2" s="1"/>
  <c r="BW69" i="2"/>
  <c r="CT69" i="2" s="1"/>
  <c r="CW133" i="2"/>
  <c r="CW91" i="2"/>
  <c r="AB136" i="2"/>
  <c r="BJ135" i="2"/>
  <c r="BW57" i="2"/>
  <c r="CT57" i="2" s="1"/>
  <c r="AO136" i="2"/>
  <c r="CU108" i="2"/>
  <c r="AC9" i="2"/>
  <c r="AZ9" i="2" s="1"/>
  <c r="BW9" i="2"/>
  <c r="CT9" i="2" s="1"/>
  <c r="DO125" i="2"/>
  <c r="BC123" i="2"/>
  <c r="BA108" i="2"/>
  <c r="CS125" i="2"/>
  <c r="AY135" i="2"/>
  <c r="AC122" i="2"/>
  <c r="AZ122" i="2" s="1"/>
  <c r="CU99" i="2"/>
  <c r="CV105" i="2"/>
  <c r="CV125" i="2" s="1"/>
  <c r="DP133" i="2"/>
  <c r="DP91" i="2"/>
  <c r="DD135" i="2"/>
  <c r="BA95" i="2"/>
  <c r="AC75" i="2"/>
  <c r="AZ75" i="2" s="1"/>
  <c r="AV125" i="2"/>
  <c r="AD133" i="2"/>
  <c r="AC72" i="2"/>
  <c r="AZ72" i="2" s="1"/>
  <c r="AD91" i="2"/>
  <c r="AD128" i="2"/>
  <c r="CU109" i="2"/>
  <c r="BW52" i="2"/>
  <c r="CT52" i="2" s="1"/>
  <c r="AC52" i="2"/>
  <c r="AZ52" i="2" s="1"/>
  <c r="M136" i="2"/>
  <c r="DI125" i="2"/>
  <c r="DI136" i="2" s="1"/>
  <c r="CN125" i="2"/>
  <c r="AC111" i="2"/>
  <c r="AZ111" i="2" s="1"/>
  <c r="CU44" i="2"/>
  <c r="AC134" i="1"/>
  <c r="AZ134" i="1" s="1"/>
  <c r="DS134" i="1"/>
  <c r="Q136" i="1"/>
  <c r="T136" i="1"/>
  <c r="AC113" i="1"/>
  <c r="AZ113" i="1" s="1"/>
  <c r="DS113" i="1"/>
  <c r="AC131" i="1"/>
  <c r="AZ131" i="1" s="1"/>
  <c r="BE135" i="1"/>
  <c r="DH136" i="1"/>
  <c r="DI135" i="1"/>
  <c r="BP133" i="1"/>
  <c r="BP135" i="1" s="1"/>
  <c r="BP136" i="1" s="1"/>
  <c r="BV128" i="1"/>
  <c r="BC133" i="1"/>
  <c r="BA72" i="1"/>
  <c r="BA91" i="1" s="1"/>
  <c r="BC91" i="1"/>
  <c r="DT38" i="1"/>
  <c r="AY135" i="1"/>
  <c r="DM133" i="1"/>
  <c r="AH136" i="1"/>
  <c r="DP35" i="1"/>
  <c r="AE125" i="1"/>
  <c r="AE136" i="1" s="1"/>
  <c r="BS135" i="1"/>
  <c r="DC135" i="1"/>
  <c r="BW97" i="1"/>
  <c r="CT97" i="1" s="1"/>
  <c r="DR97" i="1"/>
  <c r="BG135" i="1"/>
  <c r="BW108" i="1"/>
  <c r="CT108" i="1" s="1"/>
  <c r="DB131" i="1"/>
  <c r="DB135" i="1" s="1"/>
  <c r="Z136" i="1"/>
  <c r="Y136" i="1"/>
  <c r="DL135" i="1"/>
  <c r="DL136" i="1" s="1"/>
  <c r="DJ133" i="1"/>
  <c r="DJ135" i="1" s="1"/>
  <c r="S136" i="1"/>
  <c r="CU107" i="1"/>
  <c r="DT107" i="1" s="1"/>
  <c r="DS94" i="1"/>
  <c r="AC94" i="1"/>
  <c r="AZ94" i="1" s="1"/>
  <c r="AD133" i="1"/>
  <c r="AC72" i="1"/>
  <c r="AZ72" i="1" s="1"/>
  <c r="AD91" i="1"/>
  <c r="AC91" i="1" s="1"/>
  <c r="AZ91" i="1" s="1"/>
  <c r="DP132" i="1"/>
  <c r="BQ131" i="1"/>
  <c r="BQ71" i="1"/>
  <c r="BH71" i="1"/>
  <c r="CU109" i="1"/>
  <c r="DT109" i="1" s="1"/>
  <c r="CU86" i="1"/>
  <c r="DT86" i="1" s="1"/>
  <c r="BV91" i="1"/>
  <c r="AC50" i="1"/>
  <c r="AZ50" i="1" s="1"/>
  <c r="DS50" i="1"/>
  <c r="AT125" i="1"/>
  <c r="BB105" i="1"/>
  <c r="BC123" i="1"/>
  <c r="BQ91" i="1"/>
  <c r="BZ130" i="1"/>
  <c r="CW15" i="1"/>
  <c r="BZ35" i="1"/>
  <c r="BZ125" i="1" s="1"/>
  <c r="BX15" i="1"/>
  <c r="BX35" i="1" s="1"/>
  <c r="DC125" i="1"/>
  <c r="DS117" i="1"/>
  <c r="AC117" i="1"/>
  <c r="AZ117" i="1" s="1"/>
  <c r="BH123" i="1"/>
  <c r="DE123" i="1"/>
  <c r="DE125" i="1" s="1"/>
  <c r="CG136" i="1"/>
  <c r="BI125" i="1"/>
  <c r="DS42" i="1"/>
  <c r="AC42" i="1"/>
  <c r="AZ42" i="1" s="1"/>
  <c r="CU127" i="1"/>
  <c r="AC112" i="1"/>
  <c r="AZ112" i="1" s="1"/>
  <c r="DS112" i="1"/>
  <c r="DM91" i="1"/>
  <c r="BV123" i="1"/>
  <c r="AS136" i="1"/>
  <c r="AY125" i="1"/>
  <c r="AY136" i="1" s="1"/>
  <c r="AC115" i="1"/>
  <c r="AZ115" i="1" s="1"/>
  <c r="AF125" i="1"/>
  <c r="AF136" i="1" s="1"/>
  <c r="AI136" i="1"/>
  <c r="BW68" i="1"/>
  <c r="CT68" i="1" s="1"/>
  <c r="DT68" i="1"/>
  <c r="DT95" i="1"/>
  <c r="BW95" i="1"/>
  <c r="CT95" i="1" s="1"/>
  <c r="DS99" i="1"/>
  <c r="AC99" i="1"/>
  <c r="AZ99" i="1" s="1"/>
  <c r="BK125" i="1"/>
  <c r="BK128" i="1"/>
  <c r="BK135" i="1" s="1"/>
  <c r="BH127" i="1"/>
  <c r="BW112" i="1"/>
  <c r="CT112" i="1" s="1"/>
  <c r="DT112" i="1"/>
  <c r="R136" i="1"/>
  <c r="G129" i="1"/>
  <c r="DR129" i="1" s="1"/>
  <c r="DE128" i="1"/>
  <c r="BM125" i="1"/>
  <c r="BM136" i="1" s="1"/>
  <c r="AC78" i="1"/>
  <c r="AZ78" i="1" s="1"/>
  <c r="DS78" i="1"/>
  <c r="BV131" i="1"/>
  <c r="DO135" i="1"/>
  <c r="BA36" i="1"/>
  <c r="DT8" i="1"/>
  <c r="BF35" i="1"/>
  <c r="BF125" i="1" s="1"/>
  <c r="BW115" i="1"/>
  <c r="CT115" i="1" s="1"/>
  <c r="DT115" i="1"/>
  <c r="M136" i="1"/>
  <c r="BN125" i="1"/>
  <c r="BB129" i="1"/>
  <c r="BC35" i="1"/>
  <c r="BQ133" i="1"/>
  <c r="AC15" i="1"/>
  <c r="AZ15" i="1" s="1"/>
  <c r="DS15" i="1"/>
  <c r="AD123" i="1"/>
  <c r="DR110" i="1"/>
  <c r="AC110" i="1"/>
  <c r="AZ110" i="1" s="1"/>
  <c r="DS16" i="1"/>
  <c r="AC16" i="1"/>
  <c r="AZ16" i="1" s="1"/>
  <c r="DT43" i="1"/>
  <c r="BW43" i="1"/>
  <c r="CT43" i="1" s="1"/>
  <c r="CS125" i="1"/>
  <c r="BW22" i="1"/>
  <c r="CT22" i="1" s="1"/>
  <c r="DT22" i="1"/>
  <c r="DT114" i="1"/>
  <c r="BW114" i="1"/>
  <c r="CT114" i="1" s="1"/>
  <c r="DS106" i="1"/>
  <c r="DS5" i="1"/>
  <c r="AC5" i="1"/>
  <c r="AZ5" i="1" s="1"/>
  <c r="DT9" i="1"/>
  <c r="BW9" i="1"/>
  <c r="CT9" i="1" s="1"/>
  <c r="CU99" i="1"/>
  <c r="DT99" i="1" s="1"/>
  <c r="CV105" i="1"/>
  <c r="CV125" i="1" s="1"/>
  <c r="BG125" i="1"/>
  <c r="BX129" i="1"/>
  <c r="BF135" i="1"/>
  <c r="BW109" i="1"/>
  <c r="CT109" i="1" s="1"/>
  <c r="BA115" i="1"/>
  <c r="DS115" i="1" s="1"/>
  <c r="CV129" i="1"/>
  <c r="CU129" i="1" s="1"/>
  <c r="BW90" i="1"/>
  <c r="CT90" i="1" s="1"/>
  <c r="DT90" i="1"/>
  <c r="CW123" i="1"/>
  <c r="Q135" i="1"/>
  <c r="I136" i="1"/>
  <c r="DD135" i="1"/>
  <c r="DJ91" i="1"/>
  <c r="DJ125" i="1" s="1"/>
  <c r="BB132" i="1"/>
  <c r="BW42" i="1"/>
  <c r="CT42" i="1" s="1"/>
  <c r="BA109" i="1"/>
  <c r="DS109" i="1" s="1"/>
  <c r="BC71" i="1"/>
  <c r="DT16" i="1"/>
  <c r="BW16" i="1"/>
  <c r="CT16" i="1" s="1"/>
  <c r="AD71" i="1"/>
  <c r="AC79" i="1"/>
  <c r="AZ79" i="1" s="1"/>
  <c r="DS79" i="1"/>
  <c r="BX128" i="1"/>
  <c r="BD125" i="1"/>
  <c r="BC132" i="1"/>
  <c r="G125" i="1"/>
  <c r="DR35" i="1"/>
  <c r="DS9" i="1"/>
  <c r="AC9" i="1"/>
  <c r="AZ9" i="1" s="1"/>
  <c r="DT45" i="1"/>
  <c r="BW45" i="1"/>
  <c r="CT45" i="1" s="1"/>
  <c r="DS89" i="1"/>
  <c r="AC89" i="1"/>
  <c r="AZ89" i="1" s="1"/>
  <c r="DG136" i="1"/>
  <c r="DS19" i="1"/>
  <c r="AC19" i="1"/>
  <c r="AZ19" i="1" s="1"/>
  <c r="BW122" i="1"/>
  <c r="CT122" i="1" s="1"/>
  <c r="DT122" i="1"/>
  <c r="DT77" i="1"/>
  <c r="BW77" i="1"/>
  <c r="CT77" i="1" s="1"/>
  <c r="G128" i="1"/>
  <c r="DR128" i="1" s="1"/>
  <c r="BW75" i="1"/>
  <c r="CT75" i="1" s="1"/>
  <c r="BX127" i="1"/>
  <c r="AC111" i="1"/>
  <c r="AZ111" i="1" s="1"/>
  <c r="DR111" i="1"/>
  <c r="BW111" i="1"/>
  <c r="CT111" i="1" s="1"/>
  <c r="DA136" i="1"/>
  <c r="AC108" i="1"/>
  <c r="AZ108" i="1" s="1"/>
  <c r="AD127" i="1"/>
  <c r="CP135" i="1"/>
  <c r="BN135" i="1"/>
  <c r="AD130" i="1"/>
  <c r="BO135" i="1"/>
  <c r="BO136" i="1" s="1"/>
  <c r="AC114" i="1"/>
  <c r="AZ114" i="1" s="1"/>
  <c r="BU125" i="1"/>
  <c r="BU136" i="1" s="1"/>
  <c r="AD132" i="1"/>
  <c r="DS4" i="1"/>
  <c r="AC4" i="1"/>
  <c r="AZ4" i="1" s="1"/>
  <c r="AD35" i="1"/>
  <c r="DR81" i="1"/>
  <c r="AC81" i="1"/>
  <c r="AZ81" i="1" s="1"/>
  <c r="CU108" i="1"/>
  <c r="DT108" i="1" s="1"/>
  <c r="CY123" i="1"/>
  <c r="CY125" i="1" s="1"/>
  <c r="CY136" i="1" s="1"/>
  <c r="BA114" i="1"/>
  <c r="DS114" i="1" s="1"/>
  <c r="BJ123" i="1"/>
  <c r="BJ125" i="1" s="1"/>
  <c r="BJ136" i="1" s="1"/>
  <c r="DT93" i="1"/>
  <c r="BW93" i="1"/>
  <c r="CT93" i="1" s="1"/>
  <c r="BI127" i="1"/>
  <c r="BI135" i="1" s="1"/>
  <c r="G127" i="1"/>
  <c r="DR107" i="1"/>
  <c r="BW107" i="1"/>
  <c r="CT107" i="1" s="1"/>
  <c r="AC107" i="1"/>
  <c r="AZ107" i="1" s="1"/>
  <c r="BX105" i="1"/>
  <c r="BW110" i="1"/>
  <c r="CT110" i="1" s="1"/>
  <c r="DT110" i="1"/>
  <c r="G91" i="1"/>
  <c r="DR91" i="1" s="1"/>
  <c r="G105" i="1"/>
  <c r="DR105" i="1" s="1"/>
  <c r="BW86" i="1"/>
  <c r="CT86" i="1" s="1"/>
  <c r="BE125" i="1"/>
  <c r="BE136" i="1" s="1"/>
  <c r="BX91" i="1"/>
  <c r="DT72" i="1"/>
  <c r="BW72" i="1"/>
  <c r="CT72" i="1" s="1"/>
  <c r="BX132" i="1"/>
  <c r="AD128" i="1"/>
  <c r="DO125" i="1"/>
  <c r="DO136" i="1" s="1"/>
  <c r="CU42" i="1"/>
  <c r="DT42" i="1" s="1"/>
  <c r="BC131" i="1"/>
  <c r="DS39" i="1"/>
  <c r="AC39" i="1"/>
  <c r="AZ39" i="1" s="1"/>
  <c r="BW33" i="1"/>
  <c r="CT33" i="1" s="1"/>
  <c r="DT33" i="1"/>
  <c r="BA107" i="1"/>
  <c r="DS107" i="1" s="1"/>
  <c r="BB35" i="1"/>
  <c r="DI125" i="1"/>
  <c r="BS125" i="1" l="1"/>
  <c r="BK136" i="2"/>
  <c r="BH135" i="2"/>
  <c r="BH136" i="2" s="1"/>
  <c r="AY136" i="2"/>
  <c r="BA35" i="2"/>
  <c r="BL136" i="2"/>
  <c r="DK135" i="1"/>
  <c r="BA133" i="1"/>
  <c r="DK135" i="2"/>
  <c r="DE136" i="2"/>
  <c r="CU133" i="1"/>
  <c r="DT133" i="1" s="1"/>
  <c r="BL136" i="1"/>
  <c r="CP136" i="1"/>
  <c r="BA105" i="1"/>
  <c r="DS105" i="1" s="1"/>
  <c r="DC136" i="1"/>
  <c r="DN136" i="1"/>
  <c r="BB125" i="1"/>
  <c r="AT136" i="1"/>
  <c r="DD136" i="1"/>
  <c r="CU91" i="1"/>
  <c r="DT91" i="1" s="1"/>
  <c r="CU132" i="1"/>
  <c r="BA128" i="1"/>
  <c r="BF136" i="2"/>
  <c r="DM125" i="1"/>
  <c r="DM135" i="1"/>
  <c r="AF136" i="2"/>
  <c r="CE136" i="1"/>
  <c r="BA133" i="2"/>
  <c r="CU123" i="1"/>
  <c r="DT123" i="1" s="1"/>
  <c r="CS136" i="1"/>
  <c r="BV135" i="1"/>
  <c r="BA105" i="2"/>
  <c r="BA35" i="1"/>
  <c r="BV125" i="1"/>
  <c r="DS72" i="1"/>
  <c r="CN136" i="2"/>
  <c r="BH135" i="1"/>
  <c r="BA71" i="2"/>
  <c r="DJ136" i="1"/>
  <c r="CU128" i="1"/>
  <c r="DT128" i="1" s="1"/>
  <c r="BH125" i="1"/>
  <c r="DB136" i="2"/>
  <c r="BS135" i="2"/>
  <c r="BS125" i="2"/>
  <c r="BS136" i="2" s="1"/>
  <c r="DM135" i="2"/>
  <c r="DM136" i="2" s="1"/>
  <c r="DK125" i="1"/>
  <c r="BF136" i="1"/>
  <c r="BQ135" i="1"/>
  <c r="CU123" i="2"/>
  <c r="BP136" i="2"/>
  <c r="CU133" i="2"/>
  <c r="CZ136" i="2"/>
  <c r="BD136" i="1"/>
  <c r="BS136" i="1"/>
  <c r="DP135" i="1"/>
  <c r="DP125" i="1"/>
  <c r="DP136" i="1" s="1"/>
  <c r="CS136" i="2"/>
  <c r="DF136" i="2"/>
  <c r="BT136" i="1"/>
  <c r="AK136" i="1"/>
  <c r="DP135" i="2"/>
  <c r="BQ125" i="1"/>
  <c r="CU131" i="2"/>
  <c r="BT136" i="2"/>
  <c r="BC135" i="1"/>
  <c r="BA127" i="1"/>
  <c r="DS127" i="1" s="1"/>
  <c r="CU129" i="2"/>
  <c r="BJ136" i="2"/>
  <c r="CU35" i="2"/>
  <c r="BV135" i="2"/>
  <c r="BK136" i="1"/>
  <c r="BC125" i="2"/>
  <c r="CU131" i="1"/>
  <c r="DT131" i="1" s="1"/>
  <c r="BI136" i="1"/>
  <c r="CU71" i="1"/>
  <c r="DT71" i="1" s="1"/>
  <c r="DK125" i="2"/>
  <c r="BA128" i="2"/>
  <c r="DN136" i="2"/>
  <c r="BQ135" i="2"/>
  <c r="CU91" i="2"/>
  <c r="BQ125" i="2"/>
  <c r="BX135" i="2"/>
  <c r="BW135" i="2" s="1"/>
  <c r="CT135" i="2" s="1"/>
  <c r="BD136" i="2"/>
  <c r="AV136" i="2"/>
  <c r="BB136" i="2"/>
  <c r="AK136" i="2"/>
  <c r="BV125" i="2"/>
  <c r="BA91" i="2"/>
  <c r="DO136" i="2"/>
  <c r="BM136" i="2"/>
  <c r="CX136" i="2"/>
  <c r="CY136" i="2"/>
  <c r="CV136" i="2"/>
  <c r="BX125" i="2"/>
  <c r="BW35" i="2"/>
  <c r="CT35" i="2" s="1"/>
  <c r="BE136" i="2"/>
  <c r="BW132" i="2"/>
  <c r="CT132" i="2" s="1"/>
  <c r="BW91" i="2"/>
  <c r="CT91" i="2" s="1"/>
  <c r="BC135" i="2"/>
  <c r="AC132" i="2"/>
  <c r="AZ132" i="2" s="1"/>
  <c r="BA127" i="2"/>
  <c r="AC128" i="2"/>
  <c r="AZ128" i="2" s="1"/>
  <c r="CU71" i="2"/>
  <c r="G136" i="2"/>
  <c r="AD125" i="2"/>
  <c r="AC35" i="2"/>
  <c r="AZ35" i="2" s="1"/>
  <c r="BW128" i="2"/>
  <c r="CT128" i="2" s="1"/>
  <c r="BA132" i="2"/>
  <c r="CU105" i="2"/>
  <c r="AD135" i="2"/>
  <c r="BA131" i="2"/>
  <c r="AC105" i="2"/>
  <c r="AZ105" i="2" s="1"/>
  <c r="AT136" i="2"/>
  <c r="CW35" i="2"/>
  <c r="CW125" i="2" s="1"/>
  <c r="AC133" i="2"/>
  <c r="AZ133" i="2" s="1"/>
  <c r="CU127" i="2"/>
  <c r="DJ136" i="2"/>
  <c r="BA123" i="2"/>
  <c r="BW15" i="2"/>
  <c r="CT15" i="2" s="1"/>
  <c r="BW71" i="2"/>
  <c r="CT71" i="2" s="1"/>
  <c r="CW130" i="2"/>
  <c r="AC131" i="2"/>
  <c r="AZ131" i="2" s="1"/>
  <c r="DP125" i="2"/>
  <c r="AC91" i="2"/>
  <c r="AZ91" i="2" s="1"/>
  <c r="DD136" i="2"/>
  <c r="AC130" i="2"/>
  <c r="AZ130" i="2" s="1"/>
  <c r="CU132" i="2"/>
  <c r="BX125" i="1"/>
  <c r="BW35" i="1"/>
  <c r="CT35" i="1" s="1"/>
  <c r="BC125" i="1"/>
  <c r="DE135" i="1"/>
  <c r="DE136" i="1" s="1"/>
  <c r="BA129" i="1"/>
  <c r="DS129" i="1" s="1"/>
  <c r="BB135" i="1"/>
  <c r="BB136" i="1" s="1"/>
  <c r="BA71" i="1"/>
  <c r="BA125" i="1" s="1"/>
  <c r="DS36" i="1"/>
  <c r="DS128" i="1"/>
  <c r="AC128" i="1"/>
  <c r="AZ128" i="1" s="1"/>
  <c r="DR127" i="1"/>
  <c r="G135" i="1"/>
  <c r="DR135" i="1" s="1"/>
  <c r="DS130" i="1"/>
  <c r="AC130" i="1"/>
  <c r="AZ130" i="1" s="1"/>
  <c r="BW128" i="1"/>
  <c r="CT128" i="1" s="1"/>
  <c r="AC105" i="1"/>
  <c r="AZ105" i="1" s="1"/>
  <c r="BN136" i="1"/>
  <c r="AC133" i="1"/>
  <c r="AZ133" i="1" s="1"/>
  <c r="DS133" i="1"/>
  <c r="DS91" i="1"/>
  <c r="DI136" i="1"/>
  <c r="AC132" i="1"/>
  <c r="AZ132" i="1" s="1"/>
  <c r="AC129" i="1"/>
  <c r="AZ129" i="1" s="1"/>
  <c r="DT132" i="1"/>
  <c r="BW132" i="1"/>
  <c r="CT132" i="1" s="1"/>
  <c r="BA131" i="1"/>
  <c r="DS131" i="1" s="1"/>
  <c r="AC123" i="1"/>
  <c r="AZ123" i="1" s="1"/>
  <c r="BW15" i="1"/>
  <c r="CT15" i="1" s="1"/>
  <c r="G136" i="1"/>
  <c r="DR125" i="1"/>
  <c r="BA132" i="1"/>
  <c r="DS132" i="1" s="1"/>
  <c r="DT129" i="1"/>
  <c r="BW129" i="1"/>
  <c r="CT129" i="1" s="1"/>
  <c r="BA123" i="1"/>
  <c r="DS123" i="1" s="1"/>
  <c r="CU105" i="1"/>
  <c r="DT105" i="1" s="1"/>
  <c r="AC71" i="1"/>
  <c r="AZ71" i="1" s="1"/>
  <c r="BG136" i="1"/>
  <c r="CV135" i="1"/>
  <c r="CV136" i="1" s="1"/>
  <c r="CU15" i="1"/>
  <c r="CU35" i="1" s="1"/>
  <c r="CW35" i="1"/>
  <c r="CW125" i="1" s="1"/>
  <c r="CW130" i="1"/>
  <c r="DT127" i="1"/>
  <c r="BW127" i="1"/>
  <c r="CT127" i="1" s="1"/>
  <c r="BW91" i="1"/>
  <c r="CT91" i="1" s="1"/>
  <c r="BW105" i="1"/>
  <c r="CT105" i="1" s="1"/>
  <c r="AD125" i="1"/>
  <c r="DS35" i="1"/>
  <c r="AC35" i="1"/>
  <c r="AZ35" i="1" s="1"/>
  <c r="AD135" i="1"/>
  <c r="AC127" i="1"/>
  <c r="AZ127" i="1" s="1"/>
  <c r="DB136" i="1"/>
  <c r="BZ135" i="1"/>
  <c r="BZ136" i="1" s="1"/>
  <c r="BX130" i="1"/>
  <c r="BX135" i="1" s="1"/>
  <c r="DK136" i="1" l="1"/>
  <c r="BC136" i="2"/>
  <c r="DK136" i="2"/>
  <c r="DM136" i="1"/>
  <c r="BV136" i="1"/>
  <c r="BC136" i="1"/>
  <c r="BV136" i="2"/>
  <c r="BQ136" i="1"/>
  <c r="DP136" i="2"/>
  <c r="CU125" i="1"/>
  <c r="BH136" i="1"/>
  <c r="BQ136" i="2"/>
  <c r="CU125" i="2"/>
  <c r="BA135" i="2"/>
  <c r="AD137" i="2" s="1"/>
  <c r="CW135" i="2"/>
  <c r="CW136" i="2" s="1"/>
  <c r="CU130" i="2"/>
  <c r="AD136" i="2"/>
  <c r="AC125" i="2"/>
  <c r="AZ125" i="2" s="1"/>
  <c r="BW125" i="2"/>
  <c r="CT125" i="2" s="1"/>
  <c r="BX136" i="2"/>
  <c r="AC135" i="2"/>
  <c r="AZ135" i="2" s="1"/>
  <c r="BA125" i="2"/>
  <c r="AD136" i="1"/>
  <c r="AC125" i="1"/>
  <c r="AZ125" i="1" s="1"/>
  <c r="DS125" i="1"/>
  <c r="BW135" i="1"/>
  <c r="CT135" i="1" s="1"/>
  <c r="DS71" i="1"/>
  <c r="BA135" i="1"/>
  <c r="BA136" i="1" s="1"/>
  <c r="DT35" i="1"/>
  <c r="DV35" i="1" s="1"/>
  <c r="CU130" i="1"/>
  <c r="CU135" i="1" s="1"/>
  <c r="BX137" i="1" s="1"/>
  <c r="CW135" i="1"/>
  <c r="CW136" i="1" s="1"/>
  <c r="AC135" i="1"/>
  <c r="AZ135" i="1" s="1"/>
  <c r="BW130" i="1"/>
  <c r="CT130" i="1" s="1"/>
  <c r="DT15" i="1"/>
  <c r="BX136" i="1"/>
  <c r="DT125" i="1"/>
  <c r="BW125" i="1"/>
  <c r="CT125" i="1" s="1"/>
  <c r="DT130" i="1" l="1"/>
  <c r="DS135" i="1"/>
  <c r="AD137" i="1"/>
  <c r="CU136" i="1"/>
  <c r="DT135" i="1"/>
  <c r="CU135" i="2"/>
  <c r="BA136" i="2"/>
  <c r="BX137" i="2" l="1"/>
  <c r="CU136" i="2"/>
</calcChain>
</file>

<file path=xl/comments1.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2.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3.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sharedStrings.xml><?xml version="1.0" encoding="utf-8"?>
<sst xmlns="http://schemas.openxmlformats.org/spreadsheetml/2006/main" count="1638" uniqueCount="392">
  <si>
    <t>PLAN DE ACCION 2018</t>
  </si>
  <si>
    <t>FUENTES DE FINANCIACION</t>
  </si>
  <si>
    <t>CDP</t>
  </si>
  <si>
    <t>SALDOS POR FUENTES DE FINANCIACIÓN</t>
  </si>
  <si>
    <r>
      <t xml:space="preserve">EJECUCIÓN  EN RP POR FUENTES DE FINANCIACIÓN </t>
    </r>
    <r>
      <rPr>
        <b/>
        <sz val="13.5"/>
        <color rgb="FFFF0000"/>
        <rFont val="Calibri"/>
        <family val="2"/>
        <scheme val="minor"/>
      </rPr>
      <t>(OBLIGACIONES CONTRAÍDAS)</t>
    </r>
  </si>
  <si>
    <t>SUBSISTEMA</t>
  </si>
  <si>
    <t>PROYECTO</t>
  </si>
  <si>
    <t>SIGLA</t>
  </si>
  <si>
    <t>ACCIONES</t>
  </si>
  <si>
    <t>RUBRO</t>
  </si>
  <si>
    <t>RESPONSABLE</t>
  </si>
  <si>
    <t>RECURSOS ASIGNADOS</t>
  </si>
  <si>
    <t xml:space="preserve">RECURSOS EJECUTADOS </t>
  </si>
  <si>
    <t>RECURSOS POR EJECUTAR</t>
  </si>
  <si>
    <t>RECURSOS EJECUTADOS</t>
  </si>
  <si>
    <t>TOTAL</t>
  </si>
  <si>
    <t>ESTAMPILLA UNIVERSIDAD LEY 1697/13</t>
  </si>
  <si>
    <t>R. NACIÓN</t>
  </si>
  <si>
    <t>RECURSOS CREE 2017</t>
  </si>
  <si>
    <t>RECURSOS CRÉDITO</t>
  </si>
  <si>
    <t>RENDIMIENTOS FINANCIEROS</t>
  </si>
  <si>
    <t>D. COMPLEMENTARIOS</t>
  </si>
  <si>
    <t>EST.DPTO. NEIVA</t>
  </si>
  <si>
    <t>EST.DPTO. GARZÓN</t>
  </si>
  <si>
    <t>EST.DPTO. PITALITO</t>
  </si>
  <si>
    <t>EST.DPTO. LA PLATA</t>
  </si>
  <si>
    <t>EST. NEIVA</t>
  </si>
  <si>
    <t>EST. GARZÓN</t>
  </si>
  <si>
    <t>EST. PITALITO</t>
  </si>
  <si>
    <t>EST. LA PLATA</t>
  </si>
  <si>
    <t>CONVENIOS</t>
  </si>
  <si>
    <t>IVA</t>
  </si>
  <si>
    <t>RECURSOS PROPIOS</t>
  </si>
  <si>
    <t xml:space="preserve">EXCEDENTES  USCO </t>
  </si>
  <si>
    <t>FTO. BTAR.</t>
  </si>
  <si>
    <t>RECURSOS DOCTORADOS</t>
  </si>
  <si>
    <t>EXCED. FAC.</t>
  </si>
  <si>
    <t>%</t>
  </si>
  <si>
    <t>R. CREE 2017</t>
  </si>
  <si>
    <t>ASIGNADO</t>
  </si>
  <si>
    <t>CD´P+SALDO</t>
  </si>
  <si>
    <t>RP+SALDO</t>
  </si>
  <si>
    <t>FORMACION</t>
  </si>
  <si>
    <t>SF-PY1. Identidad con la Teleología Institucional.</t>
  </si>
  <si>
    <t>SF-PY1.1</t>
  </si>
  <si>
    <t>Actividades de Inducción y Reinducción con docentes, estudiantes y Administrativos para promover el conocimiento de la Teleología.</t>
  </si>
  <si>
    <t>V.ACADEMICA
FACECO
EDUCACIÓN</t>
  </si>
  <si>
    <t>SF-PY1.2</t>
  </si>
  <si>
    <t>Actividades para promover la Apropiación de la teleología Institucional. (Misión, La Visión, el Proyecto Educativo Institucional PEU).</t>
  </si>
  <si>
    <t>V. ACADÉMICA
FACIEN</t>
  </si>
  <si>
    <t>SF-PY1.3</t>
  </si>
  <si>
    <t>Promoción de la historia de las Facultades y de la USCO, portafolio de servicios y oferta académica de pregrado.</t>
  </si>
  <si>
    <t>V.ACADEMICA
FACIEN</t>
  </si>
  <si>
    <t>SF-PY1.4</t>
  </si>
  <si>
    <t>Desarrollo  de Jornadas de Inducción obligatoria a todo miembro de la dirección académica y administrativa de la Universidad, particularmente integrantes de los Consejos Superior, Académico y de Facultades y funcionarios administrativos responsables de unidades de apoyo estratégico.  PLAN MEJORAMIENTO.</t>
  </si>
  <si>
    <t>V.ACADEMICA</t>
  </si>
  <si>
    <t>SF-PY1.5</t>
  </si>
  <si>
    <t>Documento propuesta de Programa institucional de fomento para la participación y  la democracia deliberativa. PLAN DE MEJORAMIENTO.</t>
  </si>
  <si>
    <t>SF-PY2. Creación de nueva Oferta Académica en las Sedes.</t>
  </si>
  <si>
    <t>SF-PY2.1</t>
  </si>
  <si>
    <t>Apoyo a la realización de estudios y diseños para la creación de programas de pregrado y postgrados.</t>
  </si>
  <si>
    <t>V.ACADEMICA
FACECO
EDUCACIÓN
FACIEN</t>
  </si>
  <si>
    <t>SF-PY2.2</t>
  </si>
  <si>
    <t xml:space="preserve"> Oferta acadèmica en el postacuerdo en el proceso de paz.</t>
  </si>
  <si>
    <t>SF-PY2.3</t>
  </si>
  <si>
    <t xml:space="preserve"> Escuela de Postgrados</t>
  </si>
  <si>
    <t>SF-PY2.4</t>
  </si>
  <si>
    <t>Escuela de Formación e Innovación Tecnológica.</t>
  </si>
  <si>
    <t>SF-PY2.5</t>
  </si>
  <si>
    <t xml:space="preserve"> Escuela de Educación Virtual</t>
  </si>
  <si>
    <t>SF-PY3. Desarrollo Profesoral Permanente en lo Pedagógico, Disciplinar y Profesional.</t>
  </si>
  <si>
    <t>SF-PY3.1</t>
  </si>
  <si>
    <t xml:space="preserve"> Escuela de Formación Pedagógica
(formación y acompañamiento en  Pedagogía, alcance y materialización del PEU y  labor de consejerías).</t>
  </si>
  <si>
    <t>SF-PY3.2</t>
  </si>
  <si>
    <t>Capacitación Individual Docente.</t>
  </si>
  <si>
    <t xml:space="preserve">
V.ACADEMICA
F. SALUD
F. INGENIERIA
FACECO
F.EDUCACION
FACIEN
</t>
  </si>
  <si>
    <t>SF-PY3.3</t>
  </si>
  <si>
    <t xml:space="preserve"> Interlingua para Docentes.</t>
  </si>
  <si>
    <t>SF-PY3.4</t>
  </si>
  <si>
    <t>Oferta de Cursos Intersemestrales sobre áreas de conocimiento y culturas latinoaméricanas,  formación para la democracia.</t>
  </si>
  <si>
    <t>SF-PY3.5</t>
  </si>
  <si>
    <t>Elaboración y presentación del proyecto de reforma del actual instrumento de evaluación docente.  PLAN DE MEJORAMIENTO.</t>
  </si>
  <si>
    <t>SF-PY4.  Autoevalución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</si>
  <si>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</si>
  <si>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</si>
  <si>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 SALUD
FACECO 
F.EDUCACION
F.C.J.P.</t>
  </si>
  <si>
    <t>SF-PY4.2</t>
  </si>
  <si>
    <t>Aprestamiento en Lectura Crítica y Matemática- Plan de Fomento a la Calidad-FASE I-Permanencia y graduación.</t>
  </si>
  <si>
    <t>SF-PY4.3</t>
  </si>
  <si>
    <t>Fortalecimiento de las Competencias Genéricas Saber Pro- Plan de Fomento a la Calidad-FASE I -Permanencia y graduación.</t>
  </si>
  <si>
    <t>SF-PY4.4</t>
  </si>
  <si>
    <t>Consejerías Académicas -Plan de Fomento a la Calidad-FASE I-Permanencia y graduación.</t>
  </si>
  <si>
    <t>SF-PY4.5</t>
  </si>
  <si>
    <t>Apoyo a la Politica de Inclusión-Permanencia y graduación.</t>
  </si>
  <si>
    <t>SF-PY4.6</t>
  </si>
  <si>
    <t>Evaluación de las políticas de equidad de ingreso, permanencia y graduación en la Universidad a la luz de los nuevos lineamientos de la política pública de Inclusión.  PLAN DE MEJORAMIENTO</t>
  </si>
  <si>
    <t>SF-PY4.7</t>
  </si>
  <si>
    <t xml:space="preserve"> Elaboración y presentación de un proyecto de actualización del Manual de Convivencia Estudiantil con base en las nuevas normas institucionales y nacionales Y Realización de dos eventos para la socialización del Proyecto de actualización del Manual de Convivencia Estudiantíl.  PLAN DE MEJORAMIENTO</t>
  </si>
  <si>
    <t>SF-PY4.8</t>
  </si>
  <si>
    <t>Elaboración y presentación del proyecto de actualización del Estatuto de los Profesores Y Realización de dos eventos para la socialización del Proyecto del Estatuto Docente.  PLAN DE MEJORAMIENTO</t>
  </si>
  <si>
    <t>SF-PY4.9</t>
  </si>
  <si>
    <t xml:space="preserve"> Estudio analitico de la pertinencia y relevancia de los curriculos y planes de estudio por cada uno de los Programas Académicos de pregrado y posgrado de la USCO</t>
  </si>
  <si>
    <t>SF-PY5.  Acreditación de Alta Calidad de la Universidad</t>
  </si>
  <si>
    <t>SF-PY5.1</t>
  </si>
  <si>
    <t>Funcionamiento de la Unidad de Apoyo a los Procesos de Autoevaluación  y Acreditación Institucional.</t>
  </si>
  <si>
    <t>V.ACADEMICA
F. SALUD</t>
  </si>
  <si>
    <t>SF-PY6. Relevo Generacional con Excelencia Académica.</t>
  </si>
  <si>
    <t>SF-PY6.1</t>
  </si>
  <si>
    <t xml:space="preserve"> Estudio para la definición de necesidades de vinculación de nuevos de profesores de tiempo completo hacia el año 2020 para el cumplimiento de las funciones misionales de la USCO. PLAN MEJORAMIENTO</t>
  </si>
  <si>
    <t>SF-PY6.2</t>
  </si>
  <si>
    <t>Elaboración del estudio analitico para la reformulación de la actual política de relevo generacional. PLAN MEJORAMIENTO</t>
  </si>
  <si>
    <t>VIC. ACADÉMICA
SECRETARÍA GENERAL</t>
  </si>
  <si>
    <t>SF-PY6.3</t>
  </si>
  <si>
    <t>Vinculación de estudiantes en procesos institucionales.</t>
  </si>
  <si>
    <t>SF-PY7. Fortalecimiento de los Vínculos Universidad - Egresados.</t>
  </si>
  <si>
    <t>SF-PY7.1</t>
  </si>
  <si>
    <t>Portal Laboral, fortalecimiento del vínculo empresa-universidad-estado.</t>
  </si>
  <si>
    <t>SF-PY7.2</t>
  </si>
  <si>
    <t>Programa de Seguimiento a Graduados, Apoyo a procesos de educación continuada.</t>
  </si>
  <si>
    <t>V.ACADEMICA
FACECO
F. EDUCACIÓN
FACIEN</t>
  </si>
  <si>
    <t>SF-PY7.3</t>
  </si>
  <si>
    <t>Mejoramiento de la infraestructura tecnológica para el segumiento a egresados.</t>
  </si>
  <si>
    <t>TOTAL SUBSISTEMA DE FORMACION</t>
  </si>
  <si>
    <t>INVESTIGACION</t>
  </si>
  <si>
    <t>SI-PY1.  Fortalecimiento de las capacidades de investigación, desarrollo e innovación.</t>
  </si>
  <si>
    <t>SI-PY1.1</t>
  </si>
  <si>
    <t>Adquisición  de equipos de laboratorio para investigación.</t>
  </si>
  <si>
    <t>VIPS</t>
  </si>
  <si>
    <t>SI-PY1.2</t>
  </si>
  <si>
    <t xml:space="preserve"> Adquisición y renovación de  licencias software Y bases de datos especializadas  para  actividades de investigación.</t>
  </si>
  <si>
    <t>VIPS
FACIEN</t>
  </si>
  <si>
    <t>SI-PY1.3</t>
  </si>
  <si>
    <t>Apoyo a la formación de alto nivel (Maestrías, doctorados, posdoctorados).</t>
  </si>
  <si>
    <t>VIPS
FACECO</t>
  </si>
  <si>
    <t>SI-PY1.4</t>
  </si>
  <si>
    <t>Fortalecimiento de las capacidades investigativas para la acreditación Institucional</t>
  </si>
  <si>
    <t>SI-PY1.5</t>
  </si>
  <si>
    <t>Fortalecimiento  de las capacidades investigativas de grupos de investigación en modalidad Proyectos.</t>
  </si>
  <si>
    <t>SI-PY1.6</t>
  </si>
  <si>
    <t>Proyecto de Investigación Permanencia y Graduación.</t>
  </si>
  <si>
    <t>SI-PY1.7</t>
  </si>
  <si>
    <t xml:space="preserve"> Apoyo a procesos de patentabilidad.</t>
  </si>
  <si>
    <t>SI-PY1.8</t>
  </si>
  <si>
    <t xml:space="preserve"> Diagnóstico de 9 laboratorios y acreditación y/o habilitación de 2 laboratorios especializados para investigación.</t>
  </si>
  <si>
    <t>SI-PY2.  Calidad Académica y formación en Investigación.</t>
  </si>
  <si>
    <t>SI-PY2.1</t>
  </si>
  <si>
    <t>Taller  Carpintería para la investigación con experto en Gestión  y apropiación social del conocimiento.</t>
  </si>
  <si>
    <t>SI-PY2.2</t>
  </si>
  <si>
    <t>Apoyo al desarrollo de los proyectos formulados por los grupos, en el marco del convenio ONDAS.</t>
  </si>
  <si>
    <t xml:space="preserve">VIPS </t>
  </si>
  <si>
    <t>SI-PY2.3</t>
  </si>
  <si>
    <t xml:space="preserve"> Apoyo a la formulación, ejecución y divulgación de eventos académicos, presentación de ponencias en eventos nacionales e internacionales.</t>
  </si>
  <si>
    <t>VIPS 
FACECO
F.EDUCACIÓN
F.C.J.P.</t>
  </si>
  <si>
    <t>SI-PY2.4</t>
  </si>
  <si>
    <t>Capacitación y participación de la Facultad de Ciencias Jurídicas y Políticas en eventos de formación.</t>
  </si>
  <si>
    <t>VIPS 
F.C.J.P.</t>
  </si>
  <si>
    <t>SI-PY2.5</t>
  </si>
  <si>
    <t xml:space="preserve"> Apoyo al desarrollo de los Doctorados: Agroindustria y Desarrollo Agricola Sostenible;  Educación y Cultura Ambiental; en Ciencias de la Salud.</t>
  </si>
  <si>
    <t>SI-PY2.6</t>
  </si>
  <si>
    <t>Diseño del documento de Política y estrategia institucional para favorecer la formación investigativa, la investigación formativa y la investigación en sentido estricto.  PLAN DE MEJORAMIENTO</t>
  </si>
  <si>
    <t>VIPS 
FACECO</t>
  </si>
  <si>
    <t>SI-PY2.7</t>
  </si>
  <si>
    <t>Consolidación de grupos de Investigación.</t>
  </si>
  <si>
    <t>VIPS 
F. INGENIERÍA
FACECO
F. EDUCACIÓN
FACIEN</t>
  </si>
  <si>
    <t>SI-PY3. Calidad Académica y formación a través de la Investigación</t>
  </si>
  <si>
    <t>SI-PY3.1</t>
  </si>
  <si>
    <t>Financiación de proyectos de investigación en modalidad trabajos de grado.</t>
  </si>
  <si>
    <t>SI-PY3.2</t>
  </si>
  <si>
    <t>Financiación de proyectos ejecutados por semilleros de investigación.</t>
  </si>
  <si>
    <t>VIPS
F. EDUCACIÓN
FACIEN</t>
  </si>
  <si>
    <t>SI-PY3.3</t>
  </si>
  <si>
    <t>Financiar la vinculación de  jóvenes investigadores.</t>
  </si>
  <si>
    <t>SI-PY3.4</t>
  </si>
  <si>
    <t>Capacitación y Desarrollo de talleres para la formación de la investigación.</t>
  </si>
  <si>
    <t>F. SALUD</t>
  </si>
  <si>
    <t>SI-PY3.5</t>
  </si>
  <si>
    <t>Vinculación de jónvenes investigadores en modalidad de médicos rurales.</t>
  </si>
  <si>
    <t>SI-PY4.  Calidad Académica y ejecución de Investigación.</t>
  </si>
  <si>
    <t>SI-PY4.1</t>
  </si>
  <si>
    <t>Financiar proyectos de investigación de convocatorias internas  y externas.</t>
  </si>
  <si>
    <t>SI-PY5. Calidad Académica y gestión de Investigación.</t>
  </si>
  <si>
    <t>SI-PY5.1</t>
  </si>
  <si>
    <t>Convenios cofinanciados.</t>
  </si>
  <si>
    <t>SI-PY5.2</t>
  </si>
  <si>
    <t>Gestión de proyectos de investigación en cooperación  regional nacional y/o internacional.</t>
  </si>
  <si>
    <t>SI-PY6.  Articulación del Sistema Integrado de Información (TICS).</t>
  </si>
  <si>
    <t>SI-PY6.1</t>
  </si>
  <si>
    <t>Elaboración del documento sobre los procesos y procedimientos para la recolección y organización de la información en sistemas integrados como base para la toma de decisiones calificadas y la visibilización interna y externa  de la imagen de la Institución.  PLAN DE MEJORAMIENTO</t>
  </si>
  <si>
    <t>SI-PY6.2</t>
  </si>
  <si>
    <t xml:space="preserve"> Diseños de aplicativos digitales para la investigación.</t>
  </si>
  <si>
    <t>SI-PY7.  Evaluación, dotación y consolidación de los Centros de Documentación, archivística y bases de datos.</t>
  </si>
  <si>
    <t>SI-PY7.1</t>
  </si>
  <si>
    <t>Estudio que defina el procedimiento que permita la descentralización de los recursos financieros de la VIPS para la dotación y actualización bibliográfica y bases de datos  del  Centro de Información y Documentación.  PLAN MEJORAMIENTO.</t>
  </si>
  <si>
    <t>SI-PY8.  Creación y Fortalecimiento de Centros, Institutos de investigación, desarrollo y vigilancia Tecnológica e Innovación.</t>
  </si>
  <si>
    <t>SI-PY8.1</t>
  </si>
  <si>
    <t>Apoyo a la creación y fortalecimiento de centros de investigación y vigilancia tecnológica e innovación.</t>
  </si>
  <si>
    <t>SI-PY8.2</t>
  </si>
  <si>
    <t>Apoyo a Proyectos de Investigación ejecutados por los Centros de Desarrollo Tecnológicos.</t>
  </si>
  <si>
    <t>SI-PY8.3</t>
  </si>
  <si>
    <t>Un estudio técnico para formalizar el diseño  e implementación del plan estratégico de Ciencia, Tecnología e Innovación y Desarrollo CTI+D.  PLAN MEJORAMIENTO.</t>
  </si>
  <si>
    <t>SI-PY9.1</t>
  </si>
  <si>
    <t xml:space="preserve">Evaluación de artículos, corrección de estilo, diseño, diagramación, impresión y publicación de revistas institucionales. </t>
  </si>
  <si>
    <t>SI-PY9.2</t>
  </si>
  <si>
    <t xml:space="preserve">Capacitación a editores de revistas científicas;  Taller escritura de artículos científicos. </t>
  </si>
  <si>
    <t>SI-PY9.3</t>
  </si>
  <si>
    <t xml:space="preserve">Evaluación, corrección estilo, diagramación  y publicación de libros en las diferentes modalidades.   </t>
  </si>
  <si>
    <t>SI-PY9.  Articulación y fortalecimiento de las publicaciones Científicas  y Académicas.</t>
  </si>
  <si>
    <t>SI-PY9.4</t>
  </si>
  <si>
    <t>Gestión para la consolidación de revistas científicas instituciones (corrección de estilo, elaboración de abstracs, diseño, diagramación, capacitación a editores y publicación de revistas).</t>
  </si>
  <si>
    <t xml:space="preserve">
VIPS 
F. INGENIERÍA
FACECO
F.C.J.P.
</t>
  </si>
  <si>
    <t>SI-PY9.5</t>
  </si>
  <si>
    <t>Apoyo y fortalecimiento a la consolidación de la editorial Surcolombiana( corrección de estilo, diseño, diagramación, capacitación a editores y publicación de libros  institucionales).</t>
  </si>
  <si>
    <t>SI-PY9.6</t>
  </si>
  <si>
    <t>Reformulación y aprobación de la política de Propiedad Intelectual con la inclusión del reconocimiento a la innovación y a la creación artística y cultural en sus diversas formas de los profesores. Estudio analítico que condicionen la permanencia del docente en la respectiva categoría del escalafón y garantizarle los estímulos o apoyos económicos  resultados de su innovación o creación artística y cultural. PLAN MEJORAMIENTO.</t>
  </si>
  <si>
    <t>TOTAL SUBSISTEMA: DE INVESTIGACIÓN</t>
  </si>
  <si>
    <t>PROYECCION SOCIAL</t>
  </si>
  <si>
    <t>SP-PY1.  Internacionalización Académica Curricular y Administrativa.</t>
  </si>
  <si>
    <t>SP-PY1.1</t>
  </si>
  <si>
    <t>Apoyo a la visibilidad nacional e internacional de la Universidad (movilidad académica de docentes, estudiantes y personal administrativo y expertos invitados, internacionalización de la proyección social.</t>
  </si>
  <si>
    <t>VIPS 
F. SALUD
FACECO
F.EDUCACIÓN
F.C.J.P.
FACIEN</t>
  </si>
  <si>
    <t>SP-PY1.2</t>
  </si>
  <si>
    <t>Elaboración e implementación del estudio sobre políticas y estrategias sobre la consolidación de los procesos de articulación e integración nacional e internacional a través de Redes para la interrelación de acciones académicas, investigativas, curriculares y administrativas de la Universidad.  PLAN MEJORAMIENTO.</t>
  </si>
  <si>
    <t>SP-PY1.3</t>
  </si>
  <si>
    <t>Apoyo a los procesos y fortalecimiento de alianzas académico-administrativas entre la Universidad y organismos públicos y privados.</t>
  </si>
  <si>
    <t>VIPS
FACECO
F. EDUCACIÓN</t>
  </si>
  <si>
    <t>SP-PY2.  Regionalización de la USCO</t>
  </si>
  <si>
    <t>SP-PY2.1</t>
  </si>
  <si>
    <t>Apoyo y gestión en acciones, proyectos y eventos para regionalización.</t>
  </si>
  <si>
    <t>SP-PY3. Reformulación y fortalecimiento de las modalidades y formas de Proyección Social.</t>
  </si>
  <si>
    <t>SP-PY3.1</t>
  </si>
  <si>
    <t>Ejecución de Macroproyectos de Proyección social (DESCA, Museo Geológico, Banco de Sangre y Surcopaz)</t>
  </si>
  <si>
    <t>SP-PY3.2</t>
  </si>
  <si>
    <t>Gestión y ejecución de Proyectos solidarios cofinanciados (Convenios).</t>
  </si>
  <si>
    <t>SP-PY3.3</t>
  </si>
  <si>
    <t xml:space="preserve"> Ejecución Banco de Proyectos, convocatoria interna Proyección Social).</t>
  </si>
  <si>
    <t>SP-PY3.4</t>
  </si>
  <si>
    <t>Apoyos logístico a proyectos de responsabilidad social universitaria (POAI Facultades).</t>
  </si>
  <si>
    <t xml:space="preserve">
VIPS 
F. SALUD
F. INGENIERÍA
FACECO
F. EDUCACIÓN
</t>
  </si>
  <si>
    <t>SP-PY3.5</t>
  </si>
  <si>
    <t>Apoyos financieros a la suscripción de convenios interinstitucionales.</t>
  </si>
  <si>
    <t>VIPS
F. SALUD</t>
  </si>
  <si>
    <t>SP-PY3.6</t>
  </si>
  <si>
    <t>Apoyo a la gestión academico-administrativa de la Proyección Social.</t>
  </si>
  <si>
    <t>VIPS 
F. SALUD
F. INGENIERÍA
FACECO
F. EDUCACIÓN
F.C.J.P.</t>
  </si>
  <si>
    <t>SP-PY3.7</t>
  </si>
  <si>
    <t>Evaluación de  la  interacción con el medio social, cultural, político, productivo, el impacto Social de las prácticas profesionales y las pasantías.  Elaboración y aprobación de las políticas y programas de Interacción Social. PLAN DE MEJORAMIENTO</t>
  </si>
  <si>
    <t>RECTORÍA
VIPS</t>
  </si>
  <si>
    <t>SP-PY4.  Estructuración y desarrollo Unidades de Atención Especializada y de Emprendimiento e Innovación Institucional.</t>
  </si>
  <si>
    <t>SP-PY4.1</t>
  </si>
  <si>
    <t>Implementación y operacionalización de la Unidad de Emprendimiento e Innovación.</t>
  </si>
  <si>
    <t>SP-PY4.2</t>
  </si>
  <si>
    <t xml:space="preserve"> Implementación y operacionalización de la Unidad de Atención Psicológica (USAP).</t>
  </si>
  <si>
    <t>SP-PY5.  Consolidación de la Alianza Estratégica Estado-Universidad-Empresa-Ciudadanía.</t>
  </si>
  <si>
    <t>SP-PY5.1</t>
  </si>
  <si>
    <t>Apoyo para la gestión y ejecución de Proyectos y eventos en el marco de la    Alianza Universidad-Empresa-Estado-Sociedad.</t>
  </si>
  <si>
    <t>SP-PY6. Estructuración y Desarrollo de la Agenda Social Regional.</t>
  </si>
  <si>
    <t>SP-PY6.1</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</si>
  <si>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</si>
  <si>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</si>
  <si>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</si>
  <si>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</si>
  <si>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SP-PY8. Fortalecimiento del sistema de comunicación e información institucional.</t>
  </si>
  <si>
    <t>SP-PY8.1</t>
  </si>
  <si>
    <t>Talleres y Actividades con participación de la comunidad académica y administrativa para actualizar diagnósticos sobre demandas comunicacionales de la Universidad.</t>
  </si>
  <si>
    <t>SP-PY8.2</t>
  </si>
  <si>
    <t>Fortalecimiento de medios audiovisuales institucionales.</t>
  </si>
  <si>
    <t>SP-PY8.3</t>
  </si>
  <si>
    <t>Elaboración de prospectos, revistas e instructivos-publicidad.</t>
  </si>
  <si>
    <t>VIPS 
F. SALUD
F. INGENIERÍA
F.EDUCACIÓN
F.C.J.P.
FACIEN</t>
  </si>
  <si>
    <t>TOTAL SUBSISTEMA DE PROYECCION SOCIAL</t>
  </si>
  <si>
    <t>BIENESTAR UNIVERSITARIO</t>
  </si>
  <si>
    <t>SB-PY1.   Universidad Saludable.</t>
  </si>
  <si>
    <t>SB-PY1.1</t>
  </si>
  <si>
    <t xml:space="preserve"> Atención apersonas en drogadicción, prostitución y E.T.V.  en las Sedes</t>
  </si>
  <si>
    <t>VIC. ADTIVA.</t>
  </si>
  <si>
    <t>SB-PY1.2</t>
  </si>
  <si>
    <t>USCO saludable.</t>
  </si>
  <si>
    <t>SB-PY1.3</t>
  </si>
  <si>
    <t>Proyecto de Inclusión y atención de la población con diversidad funcional en la USCO.</t>
  </si>
  <si>
    <t>SB-PY2.  Recreación y Deportes con responsabilidad y compromiso.</t>
  </si>
  <si>
    <t>SB-PY2.1</t>
  </si>
  <si>
    <t>Actividades deportivas de todas las Sedes.</t>
  </si>
  <si>
    <t>VIC. ADTIVA.
F. SALUD
FACECO
FACIEN</t>
  </si>
  <si>
    <t>SB-PY3. Cultura con responsabilidad y compromiso.</t>
  </si>
  <si>
    <t>SB-PY3.1</t>
  </si>
  <si>
    <t>Actividades Culturales de todas las Sedes.</t>
  </si>
  <si>
    <t>SB-PY4. Desarrollo Humano con responsabilidad y compromiso.</t>
  </si>
  <si>
    <t>SB-PY4.1</t>
  </si>
  <si>
    <t xml:space="preserve"> Apoyo a actividades de clima organizacional, docentes, estudiantes y administrativos en las Sedes</t>
  </si>
  <si>
    <t>VIC. ADTIVA.
F. SALUD
FACECO
F. EDUCACIÓN
F.C.J.P.
FACIEN</t>
  </si>
  <si>
    <t>SB-PY4.2</t>
  </si>
  <si>
    <t>Estudio analítico sobre los programas, proyectos y servicios de Bienestar universitario y su impacto en el clima institucional.  PLAN MEJORAMIENTO.</t>
  </si>
  <si>
    <t>SB-PY5.  Desarrollo Socio-Económico con responsabilidad y compromiso.</t>
  </si>
  <si>
    <t>SB-PY5.1</t>
  </si>
  <si>
    <t>Prestación de servicio de restaurante a los estudiantes en las Sedes.</t>
  </si>
  <si>
    <t>SB-PY5.2</t>
  </si>
  <si>
    <t>Atención a población estudiantil en situación de extrema vulnerabilidad en las Sedes.</t>
  </si>
  <si>
    <t>SB-PY6.  Promoción de la Permanencia y Graduación estudiantil en la Usco.</t>
  </si>
  <si>
    <t>SB-PY6.1</t>
  </si>
  <si>
    <t>Estudio analitico de necesidades socio-económicas y culturales de los estudiantes de la Universidad para incrementar el portafolio de servicios de bienestar universitario de estímulos y apoyos institucionales de ingreso, permanencia y graduación de todas las cohortes en cada periodo académico.  PLAN DE MEJORAMIENTO.</t>
  </si>
  <si>
    <t>SB-PY7.  Prestación de Servicios de Salud.</t>
  </si>
  <si>
    <t>SB-PY7.1</t>
  </si>
  <si>
    <t>Prestación servicio médico a estudiantes en las Sedes.</t>
  </si>
  <si>
    <t>SB-PY7.2</t>
  </si>
  <si>
    <t>Prestación servicio odontológico a estudiantes en las Sedes.</t>
  </si>
  <si>
    <t>SB-PY7.3</t>
  </si>
  <si>
    <t>Prestación servicio Psicológico a estudiantes en las Sedes.</t>
  </si>
  <si>
    <t>TOTAL SUBSISTEMA BIENESTAR UNIVERSITARIO</t>
  </si>
  <si>
    <t>ADMINISTRATIVO</t>
  </si>
  <si>
    <t>SA-PY1.   Revisión, reforma y actualización de la Plataforma Jurídico - Normativa institucional.</t>
  </si>
  <si>
    <t xml:space="preserve">SA-PY1.1 </t>
  </si>
  <si>
    <t>Revisión y análisis de la normatividad con el propósito de actualizarla de acuerdo a lineamientos legales vigentes que rigen la Educación Superior</t>
  </si>
  <si>
    <t>VIC. ADTIVA.
F. SALUD</t>
  </si>
  <si>
    <t>SA-PY2.a  Construcción y mantenimiento de las Sedes.</t>
  </si>
  <si>
    <t>SA-PY2a.1</t>
  </si>
  <si>
    <t>Construcción de infraestructura física en todas las Sedes.</t>
  </si>
  <si>
    <t>SA-PY2a.2</t>
  </si>
  <si>
    <t>Adecuaciones, mantenimientos y mejoras en infraestructura de todas las sedes.</t>
  </si>
  <si>
    <t>VIC.ADTIVA.
F. SALUD
FACECO
F. EDUCACIÓN
F.C.J.P.
FACIEN</t>
  </si>
  <si>
    <t>SA-PY2.b  Desarrollo, dotación y Mantenimiento de las Sedes.</t>
  </si>
  <si>
    <t>SA-PY2b.1</t>
  </si>
  <si>
    <t>Dotación de equipos, accesorios, reactivos e insumos para  laboratorios de todas las Sedes.</t>
  </si>
  <si>
    <t>VIC.ADTIVA.
F. EDUCACIÓN
FACIEN</t>
  </si>
  <si>
    <t>SA-PY2b.2</t>
  </si>
  <si>
    <t>Dotación de muebles y equipos para aulas y oficinas de todas las Sedes.</t>
  </si>
  <si>
    <t>VIC.ADTIVA.
F. SALUD 
FACECO
F.EDUCACIÓN
F.C.J.P.
FACIEN</t>
  </si>
  <si>
    <t>SA-PY2b.3</t>
  </si>
  <si>
    <t>Adquisición bibliografía y bases de datos.</t>
  </si>
  <si>
    <t>VIC.ADTIVA.
F. SALUD
F. INGENIERÍA
FACECO
F. EDUCACIÓN
F.C.J.P.
FACIEN</t>
  </si>
  <si>
    <t>SA-PY2b.4</t>
  </si>
  <si>
    <t xml:space="preserve"> Mantenimiento de Equipos de Laboratorio,  Muebles, accesorios y equipos de Oficina de todas las sedes.</t>
  </si>
  <si>
    <t>VIC.ADTIVA.
F. SALUD
F. INGENIERÍA
FACECO
F. EDUCACIÓN
F.C.J.P.</t>
  </si>
  <si>
    <t>SA-PY2b.5</t>
  </si>
  <si>
    <t>Dotación de elementos de aseo y cafetería.</t>
  </si>
  <si>
    <t xml:space="preserve">
F. SALUD
FACECO
F.EDUCACIÓN
FACIEN
</t>
  </si>
  <si>
    <t>SA-PY2b.6</t>
  </si>
  <si>
    <t>Dotación, renovación de Software y licencias.</t>
  </si>
  <si>
    <t>VIC. ADTIVA.         F. SALUD
FACECO</t>
  </si>
  <si>
    <t>SA-PY2b.7</t>
  </si>
  <si>
    <t>Contratación personal para mantenimiento CTIC.</t>
  </si>
  <si>
    <t>VIC.ADTIVA.</t>
  </si>
  <si>
    <t>SA-PY3.  Aseguramiento de los sistemas de Gestión de Calidad y Gestión Ambiental.</t>
  </si>
  <si>
    <t>SA-PY3.1</t>
  </si>
  <si>
    <t>Desarrollo de las actividades Gestión Ambiental y  vinculación personal del Proyecto.</t>
  </si>
  <si>
    <t>OFICINA PLANEACION</t>
  </si>
  <si>
    <t>SA-PY3.2</t>
  </si>
  <si>
    <t>Actualización y desarrollo del Sistema de Gestión de Calidad con el Plan de Desarrollo y vinculación personal del Proyecto.</t>
  </si>
  <si>
    <t>SA-PY3.3</t>
  </si>
  <si>
    <t xml:space="preserve"> Afiliación y Auditoría de seguimiento de la Certificación ISO 9001:2015 NTCGP 1000:2009, ISO 14001:2004 .</t>
  </si>
  <si>
    <t>SA-PY3.4</t>
  </si>
  <si>
    <t xml:space="preserve"> Gestión de la estructura academico-administrativa y financiera.</t>
  </si>
  <si>
    <t>SA-PY3.5</t>
  </si>
  <si>
    <t xml:space="preserve"> Promoción de la cultura de la autoevaluación y la autorregulación en la comunidad universitaria. PLAN DE MEJORAMIENTO</t>
  </si>
  <si>
    <t>RECTORÍA
ACREDITACIÓN INSTITUCIONAL</t>
  </si>
  <si>
    <t>SA-PY5.  Reestructuración Organizacional académica y administrativa.</t>
  </si>
  <si>
    <t>SA-PY5.1</t>
  </si>
  <si>
    <t>Elaboración de estudio de factibilidad ténico-financiero de la modernización académico administrativa. PLAN DE MEJORAMIENTO</t>
  </si>
  <si>
    <t>VIC. ADTIVA.
SECRETARÍA GENERAL</t>
  </si>
  <si>
    <t>SA-PY7. Formación y Capacitación al Personal Administrativo y Operativo.</t>
  </si>
  <si>
    <t>SA-PY7.1</t>
  </si>
  <si>
    <t>Ejecución Plan de Capacitación para el personal Administrativo y de Trabajadores Oficiales. PLAN DE MEJORAMIENTO.</t>
  </si>
  <si>
    <t>VIC.ADTIVA.
F. SALUD
F. EDUCACIÓN</t>
  </si>
  <si>
    <t>TOTAL SUBSISTEMA ADMINISTRATIVO</t>
  </si>
  <si>
    <t>TOTALES</t>
  </si>
  <si>
    <t>CONSTRUCCIONES</t>
  </si>
  <si>
    <t>ADQUISICION EQUIPOS</t>
  </si>
  <si>
    <t>CAPACITACION</t>
  </si>
  <si>
    <t>INVESTIGACIONES</t>
  </si>
  <si>
    <t>PLANEACION</t>
  </si>
  <si>
    <t>EXTENSION</t>
  </si>
  <si>
    <t>PROYECTOS INSTITUCIONALES-SISTEMA GENERAL DE REGALIAS</t>
  </si>
  <si>
    <t>520-2</t>
  </si>
  <si>
    <t>TOTAL PLAN DE ACCION 2018</t>
  </si>
  <si>
    <t>SALDOS POR EJECUTAR EN CDP</t>
  </si>
  <si>
    <t>$</t>
  </si>
  <si>
    <t>EJECUCIÓN EN RP</t>
  </si>
  <si>
    <t>EJECUCIÓN EN CDP</t>
  </si>
  <si>
    <t>SALDOS POR EJECUTAR  R.P.</t>
  </si>
  <si>
    <t>S. FORMACIÓN</t>
  </si>
  <si>
    <t>S. INVESTIGACIÓN</t>
  </si>
  <si>
    <t>S. PROYECCIÓN SOCIAL</t>
  </si>
  <si>
    <t>S. BIENESTAR UNIVERSITARIO</t>
  </si>
  <si>
    <t>S. ADMINISTRATIVO</t>
  </si>
  <si>
    <t xml:space="preserve">  ASIGNADO</t>
  </si>
  <si>
    <t>EJECUTADO</t>
  </si>
  <si>
    <t xml:space="preserve">        % EJECUCIÓN</t>
  </si>
  <si>
    <t>CONSTRUCCIÓN</t>
  </si>
  <si>
    <t>DOTACIÓN</t>
  </si>
  <si>
    <t>CAPACITACIÓN</t>
  </si>
  <si>
    <t>INVESTIGACIÓN</t>
  </si>
  <si>
    <t>PLANEACIÓN</t>
  </si>
  <si>
    <t>EXTENSIÓN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</si>
</sst>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 ;[Red]\-#,##0\ "/>
    <numFmt numFmtId="165" formatCode="&quot;$ &quot;#,##0"/>
    <numFmt numFmtId="166" formatCode="_-* #,##0.00\ [$€]_-;\-* #,##0.00\ [$€]_-;_-* &quot;-&quot;??\ [$€]_-;_-@_-"/>
    <numFmt numFmtId="167" formatCode="#,##0_ ;[Red]\-#,##0\ "/>
    <numFmt numFmtId="168" formatCode="_ * #,##0.00_ ;_ * \-#,##0.00_ ;_ * &quot;-&quot;??_ ;_ @_ "/>
  </numFmts>
  <fonts count="29" x14ac:knownFonts="1">
    <font>
      <sz val="11"/>
      <color theme="1"/>
      <name val="Calibri"/>
      <family val="2"/>
      <scheme val="minor"/>
    </font>
    <font>
      <sz val="11"/>
      <color theme="1"/>
      <name val="Calibri"/>
      <family val="2"/>
      <scheme val="minor"/>
    </font>
    <font>
      <b/>
      <sz val="11"/>
      <color theme="1"/>
      <name val="Calibri"/>
      <family val="2"/>
      <scheme val="minor"/>
    </font>
    <font>
      <b/>
      <sz val="13.5"/>
      <color theme="1"/>
      <name val="Calibri"/>
      <family val="2"/>
      <scheme val="minor"/>
    </font>
    <font>
      <b/>
      <sz val="12"/>
      <color theme="1"/>
      <name val="Calibri"/>
      <family val="2"/>
      <scheme val="minor"/>
    </font>
    <font>
      <b/>
      <sz val="14"/>
      <color theme="1"/>
      <name val="Calibri"/>
      <family val="2"/>
      <scheme val="minor"/>
    </font>
    <font>
      <b/>
      <sz val="13.5"/>
      <color rgb="FFFF0000"/>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sz val="11"/>
      <name val="Calibri"/>
      <family val="2"/>
      <scheme val="minor"/>
    </font>
    <font>
      <sz val="9"/>
      <name val="Calibri"/>
      <family val="2"/>
      <scheme val="minor"/>
    </font>
    <font>
      <sz val="10"/>
      <name val="Arial"/>
      <family val="2"/>
    </font>
    <font>
      <sz val="10"/>
      <color theme="1"/>
      <name val="Arial"/>
      <family val="2"/>
    </font>
    <font>
      <sz val="10"/>
      <name val="Calibri"/>
      <family val="2"/>
      <scheme val="minor"/>
    </font>
    <font>
      <b/>
      <sz val="11"/>
      <name val="Arial"/>
      <family val="2"/>
    </font>
    <font>
      <b/>
      <sz val="10"/>
      <name val="Arial"/>
      <family val="2"/>
    </font>
    <font>
      <b/>
      <sz val="11"/>
      <color theme="1"/>
      <name val="Arial"/>
      <family val="2"/>
    </font>
    <font>
      <b/>
      <sz val="10"/>
      <color theme="1"/>
      <name val="Arial"/>
      <family val="2"/>
    </font>
    <font>
      <b/>
      <sz val="10"/>
      <color theme="1"/>
      <name val="Calibri"/>
      <family val="2"/>
      <scheme val="minor"/>
    </font>
    <font>
      <sz val="10"/>
      <color rgb="FFFF0000"/>
      <name val="Calibri"/>
      <family val="2"/>
      <scheme val="minor"/>
    </font>
    <font>
      <sz val="11"/>
      <color indexed="8"/>
      <name val="Arial"/>
      <family val="2"/>
      <charset val="1"/>
    </font>
    <font>
      <b/>
      <sz val="9"/>
      <color indexed="81"/>
      <name val="Tahoma"/>
      <family val="2"/>
    </font>
    <font>
      <sz val="9"/>
      <color indexed="81"/>
      <name val="Tahoma"/>
      <family val="2"/>
    </font>
    <font>
      <sz val="12"/>
      <color theme="1"/>
      <name val="Tahoma"/>
      <family val="2"/>
    </font>
    <font>
      <sz val="11"/>
      <color rgb="FF000000"/>
      <name val="Calibri"/>
      <family val="2"/>
      <charset val="1"/>
    </font>
    <font>
      <sz val="10"/>
      <name val="Arial"/>
      <family val="2"/>
      <charset val="1"/>
    </font>
    <font>
      <b/>
      <sz val="11"/>
      <name val="Calibri"/>
      <family val="2"/>
      <scheme val="minor"/>
    </font>
    <font>
      <sz val="11"/>
      <color theme="1"/>
      <name val="Calibri"/>
      <family val="2"/>
    </font>
  </fonts>
  <fills count="8">
    <fill>
      <patternFill patternType="none"/>
    </fill>
    <fill>
      <patternFill patternType="gray125"/>
    </fill>
    <fill>
      <patternFill patternType="solid">
        <fgColor theme="8" tint="0.59999389629810485"/>
        <bgColor indexed="65"/>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s>
  <cellStyleXfs count="15">
    <xf numFmtId="0" fontId="0" fillId="0" borderId="0"/>
    <xf numFmtId="9" fontId="1" fillId="0" borderId="0" applyFont="0" applyFill="0" applyBorder="0" applyAlignment="0" applyProtection="0"/>
    <xf numFmtId="0" fontId="12" fillId="0" borderId="0"/>
    <xf numFmtId="0" fontId="24" fillId="2" borderId="0" applyNumberFormat="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0" fontId="12" fillId="0" borderId="0"/>
    <xf numFmtId="0" fontId="12" fillId="0" borderId="0"/>
    <xf numFmtId="0" fontId="12" fillId="0" borderId="0"/>
    <xf numFmtId="0" fontId="25" fillId="0" borderId="0"/>
    <xf numFmtId="0" fontId="26" fillId="0" borderId="0"/>
  </cellStyleXfs>
  <cellXfs count="263">
    <xf numFmtId="0" fontId="0" fillId="0" borderId="0" xfId="0"/>
    <xf numFmtId="0" fontId="5" fillId="3" borderId="4" xfId="0" applyFont="1" applyFill="1" applyBorder="1" applyAlignment="1">
      <alignment vertical="center" wrapText="1"/>
    </xf>
    <xf numFmtId="0" fontId="5" fillId="3" borderId="4" xfId="0" applyFont="1" applyFill="1" applyBorder="1" applyAlignment="1">
      <alignment wrapText="1"/>
    </xf>
    <xf numFmtId="0" fontId="0" fillId="3" borderId="8" xfId="0" applyFill="1" applyBorder="1" applyAlignment="1">
      <alignment wrapText="1"/>
    </xf>
    <xf numFmtId="0" fontId="5" fillId="3" borderId="9" xfId="0" applyFont="1" applyFill="1" applyBorder="1" applyAlignment="1">
      <alignment vertical="center" wrapText="1"/>
    </xf>
    <xf numFmtId="0" fontId="0" fillId="6" borderId="9" xfId="0" applyFill="1" applyBorder="1" applyAlignment="1">
      <alignment wrapText="1"/>
    </xf>
    <xf numFmtId="0" fontId="0" fillId="6" borderId="9" xfId="0" applyFill="1" applyBorder="1" applyAlignment="1">
      <alignment vertical="center" wrapText="1"/>
    </xf>
    <xf numFmtId="0" fontId="5" fillId="5" borderId="5" xfId="0" applyFont="1" applyFill="1" applyBorder="1" applyAlignment="1">
      <alignment vertical="center" wrapText="1"/>
    </xf>
    <xf numFmtId="0" fontId="5" fillId="5" borderId="9" xfId="0" applyFont="1" applyFill="1" applyBorder="1" applyAlignment="1">
      <alignment vertical="center" wrapText="1"/>
    </xf>
    <xf numFmtId="0" fontId="0" fillId="5" borderId="2" xfId="0" applyFill="1" applyBorder="1" applyAlignment="1">
      <alignment vertical="center" wrapText="1"/>
    </xf>
    <xf numFmtId="0" fontId="0" fillId="5" borderId="9" xfId="0" applyFill="1" applyBorder="1" applyAlignment="1">
      <alignment wrapText="1"/>
    </xf>
    <xf numFmtId="0" fontId="7" fillId="4" borderId="9"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9" fillId="6" borderId="9" xfId="0" applyFont="1" applyFill="1" applyBorder="1" applyAlignment="1">
      <alignment horizontal="center" vertical="center"/>
    </xf>
    <xf numFmtId="0" fontId="7" fillId="6" borderId="9"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9" xfId="0" applyFont="1" applyFill="1" applyBorder="1" applyAlignment="1">
      <alignment horizontal="center" vertical="center"/>
    </xf>
    <xf numFmtId="0" fontId="7" fillId="0" borderId="0" xfId="0" applyFont="1"/>
    <xf numFmtId="0" fontId="0" fillId="0" borderId="10" xfId="0" applyBorder="1" applyAlignment="1">
      <alignment vertical="center" textRotation="255"/>
    </xf>
    <xf numFmtId="0" fontId="8" fillId="0" borderId="9" xfId="0" applyFont="1" applyBorder="1" applyAlignment="1">
      <alignment horizontal="center" vertical="center" wrapText="1"/>
    </xf>
    <xf numFmtId="0" fontId="10" fillId="0" borderId="9" xfId="0" applyFont="1" applyFill="1" applyBorder="1" applyAlignment="1">
      <alignment vertical="center" wrapText="1"/>
    </xf>
    <xf numFmtId="0" fontId="10" fillId="0" borderId="9" xfId="0" applyFont="1" applyFill="1" applyBorder="1" applyAlignment="1">
      <alignment horizontal="center" vertical="center" wrapText="1"/>
    </xf>
    <xf numFmtId="3" fontId="11" fillId="0" borderId="9" xfId="0" applyNumberFormat="1" applyFont="1" applyFill="1" applyBorder="1" applyAlignment="1">
      <alignment horizontal="center" vertical="center" wrapText="1"/>
    </xf>
    <xf numFmtId="3" fontId="12" fillId="3" borderId="9" xfId="0" applyNumberFormat="1" applyFont="1" applyFill="1" applyBorder="1" applyAlignment="1">
      <alignment horizontal="right" vertical="center" wrapText="1"/>
    </xf>
    <xf numFmtId="10" fontId="13" fillId="0" borderId="9" xfId="0" applyNumberFormat="1" applyFont="1" applyBorder="1" applyAlignment="1">
      <alignment horizontal="center" vertical="center"/>
    </xf>
    <xf numFmtId="3" fontId="14" fillId="0" borderId="3" xfId="0" applyNumberFormat="1" applyFont="1" applyFill="1" applyBorder="1" applyAlignment="1">
      <alignment horizontal="right" vertical="center" wrapText="1"/>
    </xf>
    <xf numFmtId="3" fontId="12" fillId="3" borderId="3" xfId="0" applyNumberFormat="1" applyFont="1" applyFill="1" applyBorder="1" applyAlignment="1">
      <alignment horizontal="right" vertical="center" wrapText="1"/>
    </xf>
    <xf numFmtId="3" fontId="14" fillId="0" borderId="9" xfId="0" applyNumberFormat="1" applyFont="1" applyFill="1" applyBorder="1" applyAlignment="1">
      <alignment horizontal="right" vertical="center" wrapText="1"/>
    </xf>
    <xf numFmtId="3" fontId="0" fillId="0" borderId="0" xfId="0" applyNumberFormat="1" applyAlignment="1">
      <alignment vertical="center"/>
    </xf>
    <xf numFmtId="0" fontId="0" fillId="0" borderId="12" xfId="0" applyBorder="1" applyAlignment="1">
      <alignment vertical="center" textRotation="255"/>
    </xf>
    <xf numFmtId="0" fontId="14" fillId="0" borderId="9" xfId="0" applyFont="1" applyBorder="1" applyAlignment="1">
      <alignment horizontal="center" vertical="center" wrapText="1"/>
    </xf>
    <xf numFmtId="0" fontId="10" fillId="3" borderId="9" xfId="0" applyFont="1" applyFill="1" applyBorder="1" applyAlignment="1">
      <alignment vertical="center" wrapText="1"/>
    </xf>
    <xf numFmtId="3" fontId="11" fillId="0" borderId="9" xfId="0" applyNumberFormat="1" applyFont="1" applyFill="1" applyBorder="1" applyAlignment="1">
      <alignment horizontal="center" wrapText="1"/>
    </xf>
    <xf numFmtId="3" fontId="14" fillId="3" borderId="9" xfId="0" applyNumberFormat="1" applyFont="1" applyFill="1" applyBorder="1" applyAlignment="1">
      <alignment horizontal="right" vertical="center" wrapText="1"/>
    </xf>
    <xf numFmtId="0" fontId="0" fillId="0" borderId="9" xfId="0" applyFont="1" applyBorder="1" applyAlignment="1">
      <alignment horizontal="left" vertical="top" wrapText="1"/>
    </xf>
    <xf numFmtId="3" fontId="11" fillId="3" borderId="9" xfId="0" applyNumberFormat="1" applyFont="1" applyFill="1" applyBorder="1" applyAlignment="1">
      <alignment horizontal="center" vertical="center" wrapText="1"/>
    </xf>
    <xf numFmtId="3" fontId="0" fillId="0" borderId="0" xfId="0" applyNumberFormat="1"/>
    <xf numFmtId="0" fontId="0" fillId="0" borderId="9" xfId="0" applyFont="1" applyBorder="1" applyAlignment="1">
      <alignment vertical="top" wrapText="1"/>
    </xf>
    <xf numFmtId="0" fontId="0" fillId="0" borderId="11" xfId="0" applyBorder="1" applyAlignment="1">
      <alignment vertical="center" textRotation="255"/>
    </xf>
    <xf numFmtId="3" fontId="12" fillId="3" borderId="10" xfId="0" applyNumberFormat="1" applyFont="1" applyFill="1" applyBorder="1" applyAlignment="1">
      <alignment horizontal="right" vertical="center" wrapText="1"/>
    </xf>
    <xf numFmtId="0" fontId="0" fillId="7" borderId="9" xfId="0" applyFill="1" applyBorder="1" applyAlignment="1">
      <alignment textRotation="255"/>
    </xf>
    <xf numFmtId="3" fontId="11" fillId="7" borderId="10" xfId="0" applyNumberFormat="1" applyFont="1" applyFill="1" applyBorder="1" applyAlignment="1">
      <alignment horizontal="center" vertical="center" wrapText="1"/>
    </xf>
    <xf numFmtId="3" fontId="16" fillId="7" borderId="10" xfId="0" applyNumberFormat="1" applyFont="1" applyFill="1" applyBorder="1" applyAlignment="1">
      <alignment vertical="center" wrapText="1"/>
    </xf>
    <xf numFmtId="10" fontId="13" fillId="7" borderId="14" xfId="0" applyNumberFormat="1" applyFont="1" applyFill="1" applyBorder="1" applyAlignment="1">
      <alignment horizontal="center" vertical="center"/>
    </xf>
    <xf numFmtId="3" fontId="10" fillId="7" borderId="14" xfId="0" applyNumberFormat="1" applyFont="1" applyFill="1" applyBorder="1" applyAlignment="1">
      <alignment vertical="center" wrapText="1"/>
    </xf>
    <xf numFmtId="10" fontId="13" fillId="7" borderId="9" xfId="0" applyNumberFormat="1" applyFont="1" applyFill="1" applyBorder="1" applyAlignment="1">
      <alignment horizontal="center" vertical="center"/>
    </xf>
    <xf numFmtId="0" fontId="0" fillId="3" borderId="0" xfId="0" applyFill="1"/>
    <xf numFmtId="3" fontId="0" fillId="3" borderId="0" xfId="0" applyNumberFormat="1" applyFill="1"/>
    <xf numFmtId="10" fontId="13" fillId="0" borderId="11" xfId="0" applyNumberFormat="1" applyFont="1" applyBorder="1" applyAlignment="1">
      <alignment horizontal="center" vertical="center"/>
    </xf>
    <xf numFmtId="0" fontId="8" fillId="3" borderId="9" xfId="0" applyFont="1" applyFill="1" applyBorder="1" applyAlignment="1">
      <alignment horizontal="center" vertical="center" wrapText="1"/>
    </xf>
    <xf numFmtId="0" fontId="10" fillId="3" borderId="9" xfId="0" applyFont="1" applyFill="1" applyBorder="1" applyAlignment="1">
      <alignment horizontal="center" vertical="center" wrapText="1"/>
    </xf>
    <xf numFmtId="0" fontId="0" fillId="0" borderId="9" xfId="0" applyBorder="1"/>
    <xf numFmtId="0" fontId="10" fillId="0" borderId="9" xfId="0" applyFont="1" applyFill="1" applyBorder="1" applyAlignment="1">
      <alignment horizontal="left" vertical="top" wrapText="1"/>
    </xf>
    <xf numFmtId="0" fontId="10" fillId="0" borderId="9" xfId="0" applyFont="1" applyFill="1" applyBorder="1" applyAlignment="1">
      <alignment vertical="top" wrapText="1"/>
    </xf>
    <xf numFmtId="0" fontId="0" fillId="0" borderId="12" xfId="0" applyBorder="1" applyAlignment="1">
      <alignment horizontal="center" vertical="center" textRotation="255"/>
    </xf>
    <xf numFmtId="0" fontId="10" fillId="0" borderId="9" xfId="0" applyFont="1" applyFill="1" applyBorder="1" applyAlignment="1">
      <alignment horizontal="left" vertical="center" wrapText="1"/>
    </xf>
    <xf numFmtId="0" fontId="0" fillId="7" borderId="9" xfId="0" applyFill="1" applyBorder="1" applyAlignment="1"/>
    <xf numFmtId="3" fontId="11" fillId="7" borderId="14" xfId="0" applyNumberFormat="1" applyFont="1" applyFill="1" applyBorder="1" applyAlignment="1">
      <alignment horizontal="center" vertical="center" wrapText="1"/>
    </xf>
    <xf numFmtId="3" fontId="16" fillId="7" borderId="14" xfId="0" applyNumberFormat="1" applyFont="1" applyFill="1" applyBorder="1" applyAlignment="1">
      <alignment horizontal="right" vertical="center" wrapText="1"/>
    </xf>
    <xf numFmtId="0" fontId="14" fillId="0" borderId="11" xfId="0" applyFont="1" applyBorder="1" applyAlignment="1">
      <alignment horizontal="center" vertical="center" wrapText="1"/>
    </xf>
    <xf numFmtId="0" fontId="10" fillId="0" borderId="11" xfId="0" applyFont="1" applyFill="1" applyBorder="1" applyAlignment="1">
      <alignment vertical="center" wrapText="1"/>
    </xf>
    <xf numFmtId="0" fontId="10" fillId="0" borderId="11" xfId="0" applyFont="1" applyFill="1" applyBorder="1" applyAlignment="1">
      <alignment horizontal="center" vertical="center" wrapText="1"/>
    </xf>
    <xf numFmtId="3" fontId="11" fillId="0" borderId="11" xfId="0" applyNumberFormat="1" applyFont="1" applyFill="1" applyBorder="1" applyAlignment="1">
      <alignment horizontal="center" vertical="center" wrapText="1"/>
    </xf>
    <xf numFmtId="3" fontId="12" fillId="3" borderId="11" xfId="0" applyNumberFormat="1" applyFont="1" applyFill="1" applyBorder="1" applyAlignment="1">
      <alignment horizontal="right" vertical="center" wrapText="1"/>
    </xf>
    <xf numFmtId="0" fontId="0" fillId="0" borderId="12" xfId="0" applyBorder="1" applyAlignment="1">
      <alignment horizontal="center" vertical="center" textRotation="255" wrapText="1"/>
    </xf>
    <xf numFmtId="0" fontId="10" fillId="0" borderId="10" xfId="0" applyFont="1" applyFill="1" applyBorder="1" applyAlignment="1">
      <alignment horizontal="left" vertical="center" wrapText="1"/>
    </xf>
    <xf numFmtId="0" fontId="10" fillId="0" borderId="10" xfId="0" applyFont="1" applyFill="1" applyBorder="1" applyAlignment="1">
      <alignment horizontal="left" vertical="top" wrapText="1"/>
    </xf>
    <xf numFmtId="3" fontId="11" fillId="0" borderId="10" xfId="0" applyNumberFormat="1" applyFont="1" applyFill="1" applyBorder="1" applyAlignment="1">
      <alignment horizontal="center" vertical="center" wrapText="1"/>
    </xf>
    <xf numFmtId="3" fontId="14" fillId="3" borderId="11" xfId="0" applyNumberFormat="1" applyFont="1" applyFill="1" applyBorder="1" applyAlignment="1">
      <alignment horizontal="right" vertical="center" wrapText="1"/>
    </xf>
    <xf numFmtId="3" fontId="14" fillId="3" borderId="9" xfId="0" applyNumberFormat="1" applyFont="1" applyFill="1" applyBorder="1" applyAlignment="1">
      <alignment horizontal="center" vertical="center" wrapText="1"/>
    </xf>
    <xf numFmtId="0" fontId="10" fillId="0" borderId="10" xfId="0" applyFont="1" applyFill="1" applyBorder="1" applyAlignment="1">
      <alignment vertical="top" wrapText="1"/>
    </xf>
    <xf numFmtId="0" fontId="14" fillId="0" borderId="10" xfId="0" applyFont="1" applyFill="1" applyBorder="1" applyAlignment="1">
      <alignment horizontal="center" vertical="center" wrapText="1"/>
    </xf>
    <xf numFmtId="0" fontId="10" fillId="0" borderId="10" xfId="0" applyFont="1" applyFill="1" applyBorder="1" applyAlignment="1">
      <alignment horizontal="center" vertical="center" wrapText="1"/>
    </xf>
    <xf numFmtId="3" fontId="12" fillId="0" borderId="9" xfId="0" applyNumberFormat="1" applyFont="1" applyFill="1" applyBorder="1" applyAlignment="1">
      <alignment horizontal="right" vertical="center" wrapText="1"/>
    </xf>
    <xf numFmtId="10" fontId="13" fillId="0" borderId="9" xfId="0" applyNumberFormat="1" applyFont="1" applyFill="1" applyBorder="1" applyAlignment="1">
      <alignment horizontal="center" vertical="center"/>
    </xf>
    <xf numFmtId="0" fontId="0" fillId="0" borderId="0" xfId="0" applyFill="1"/>
    <xf numFmtId="3" fontId="12" fillId="0" borderId="11" xfId="0" applyNumberFormat="1" applyFont="1" applyFill="1" applyBorder="1" applyAlignment="1">
      <alignment horizontal="right" vertical="center" wrapText="1"/>
    </xf>
    <xf numFmtId="0" fontId="14" fillId="3" borderId="9" xfId="0" applyFont="1" applyFill="1" applyBorder="1" applyAlignment="1">
      <alignment horizontal="center" vertical="center" wrapText="1"/>
    </xf>
    <xf numFmtId="3" fontId="14" fillId="3" borderId="10" xfId="0" applyNumberFormat="1" applyFont="1" applyFill="1" applyBorder="1" applyAlignment="1">
      <alignment horizontal="right" vertical="center" wrapText="1"/>
    </xf>
    <xf numFmtId="3" fontId="12" fillId="3" borderId="12" xfId="0" applyNumberFormat="1" applyFont="1" applyFill="1" applyBorder="1" applyAlignment="1">
      <alignment horizontal="right" vertical="center" wrapText="1"/>
    </xf>
    <xf numFmtId="3" fontId="14" fillId="3" borderId="12" xfId="0" applyNumberFormat="1" applyFont="1" applyFill="1" applyBorder="1" applyAlignment="1">
      <alignment horizontal="right" vertical="center" wrapText="1"/>
    </xf>
    <xf numFmtId="3" fontId="14" fillId="0" borderId="10" xfId="0" applyNumberFormat="1" applyFont="1" applyFill="1" applyBorder="1" applyAlignment="1">
      <alignment horizontal="right" vertical="center" wrapText="1"/>
    </xf>
    <xf numFmtId="0" fontId="0" fillId="7" borderId="9" xfId="0" applyFill="1" applyBorder="1"/>
    <xf numFmtId="0" fontId="8" fillId="3" borderId="10" xfId="0" applyFont="1" applyFill="1" applyBorder="1" applyAlignment="1">
      <alignment horizontal="center" vertical="center" wrapText="1"/>
    </xf>
    <xf numFmtId="0" fontId="0" fillId="3" borderId="9" xfId="0" applyFill="1" applyBorder="1" applyAlignment="1">
      <alignment horizontal="center" vertical="center" textRotation="255"/>
    </xf>
    <xf numFmtId="0" fontId="10" fillId="0" borderId="13" xfId="0" applyFont="1" applyFill="1" applyBorder="1" applyAlignment="1">
      <alignment vertical="center" wrapText="1"/>
    </xf>
    <xf numFmtId="0" fontId="10" fillId="0" borderId="19" xfId="0" applyFont="1" applyFill="1" applyBorder="1" applyAlignment="1">
      <alignment horizontal="left" vertical="center" wrapText="1"/>
    </xf>
    <xf numFmtId="0" fontId="11" fillId="3" borderId="9"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0" fillId="0" borderId="10" xfId="0" applyFont="1" applyFill="1" applyBorder="1" applyAlignment="1">
      <alignment vertical="center" wrapText="1"/>
    </xf>
    <xf numFmtId="0" fontId="10" fillId="0" borderId="11" xfId="0" applyFont="1" applyFill="1" applyBorder="1" applyAlignment="1">
      <alignment horizontal="left" vertical="center" wrapText="1"/>
    </xf>
    <xf numFmtId="0" fontId="0" fillId="7" borderId="14" xfId="0" applyFill="1" applyBorder="1"/>
    <xf numFmtId="0" fontId="8" fillId="7" borderId="16"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3" borderId="6" xfId="0" applyFont="1" applyFill="1" applyBorder="1" applyAlignment="1">
      <alignment horizontal="center" vertical="center" wrapText="1"/>
    </xf>
    <xf numFmtId="3" fontId="20" fillId="3" borderId="6" xfId="0" applyNumberFormat="1" applyFont="1" applyFill="1" applyBorder="1" applyAlignment="1">
      <alignment horizontal="right" vertical="center" wrapText="1"/>
    </xf>
    <xf numFmtId="3" fontId="20" fillId="3" borderId="11" xfId="0" applyNumberFormat="1" applyFont="1" applyFill="1" applyBorder="1" applyAlignment="1">
      <alignment horizontal="right" vertical="center" wrapText="1"/>
    </xf>
    <xf numFmtId="3" fontId="14" fillId="3" borderId="6" xfId="0" applyNumberFormat="1" applyFont="1" applyFill="1" applyBorder="1" applyAlignment="1">
      <alignment horizontal="right" vertical="center" wrapText="1"/>
    </xf>
    <xf numFmtId="10" fontId="0" fillId="0" borderId="11" xfId="0" applyNumberFormat="1" applyBorder="1" applyAlignment="1">
      <alignment horizontal="center" vertical="center"/>
    </xf>
    <xf numFmtId="3" fontId="14" fillId="0" borderId="11" xfId="0" applyNumberFormat="1" applyFont="1" applyFill="1" applyBorder="1" applyAlignment="1">
      <alignment horizontal="right" vertical="center" wrapText="1"/>
    </xf>
    <xf numFmtId="3" fontId="14" fillId="0" borderId="20" xfId="0" applyNumberFormat="1" applyFont="1" applyFill="1" applyBorder="1" applyAlignment="1">
      <alignment horizontal="right" vertical="center" wrapText="1"/>
    </xf>
    <xf numFmtId="3" fontId="0" fillId="0" borderId="11" xfId="0" applyNumberFormat="1" applyBorder="1" applyAlignment="1">
      <alignment horizontal="right" vertical="center"/>
    </xf>
    <xf numFmtId="10" fontId="0" fillId="0" borderId="9" xfId="0" applyNumberFormat="1" applyBorder="1" applyAlignment="1">
      <alignment horizontal="center" vertical="center"/>
    </xf>
    <xf numFmtId="10" fontId="10" fillId="0" borderId="9" xfId="0" applyNumberFormat="1" applyFont="1" applyBorder="1" applyAlignment="1">
      <alignment horizontal="center" vertical="center"/>
    </xf>
    <xf numFmtId="0" fontId="8" fillId="3" borderId="2" xfId="0" applyFont="1" applyFill="1" applyBorder="1" applyAlignment="1">
      <alignment vertical="center" wrapText="1"/>
    </xf>
    <xf numFmtId="0" fontId="0" fillId="3" borderId="2" xfId="0" applyFill="1" applyBorder="1"/>
    <xf numFmtId="3" fontId="10" fillId="0" borderId="2" xfId="0" applyNumberFormat="1" applyFont="1" applyFill="1" applyBorder="1"/>
    <xf numFmtId="3" fontId="10" fillId="0" borderId="9" xfId="0" applyNumberFormat="1" applyFont="1" applyFill="1" applyBorder="1"/>
    <xf numFmtId="3" fontId="8" fillId="3" borderId="2" xfId="0" applyNumberFormat="1" applyFont="1" applyFill="1" applyBorder="1" applyAlignment="1">
      <alignment horizontal="right" vertical="center" wrapText="1"/>
    </xf>
    <xf numFmtId="0" fontId="0" fillId="0" borderId="9" xfId="0" applyBorder="1" applyAlignment="1">
      <alignment horizontal="center" vertical="center"/>
    </xf>
    <xf numFmtId="0" fontId="0" fillId="0" borderId="2" xfId="0" applyFill="1" applyBorder="1"/>
    <xf numFmtId="164" fontId="8" fillId="3" borderId="2" xfId="0" applyNumberFormat="1" applyFont="1" applyFill="1" applyBorder="1" applyAlignment="1">
      <alignment horizontal="right" vertical="center" wrapText="1"/>
    </xf>
    <xf numFmtId="0" fontId="10" fillId="0" borderId="1" xfId="0" applyFont="1" applyFill="1" applyBorder="1"/>
    <xf numFmtId="0" fontId="10" fillId="0" borderId="2" xfId="0" applyFont="1" applyFill="1" applyBorder="1"/>
    <xf numFmtId="0" fontId="0" fillId="0" borderId="9" xfId="0" applyFill="1" applyBorder="1"/>
    <xf numFmtId="3" fontId="8" fillId="0" borderId="9" xfId="0" applyNumberFormat="1" applyFont="1" applyBorder="1" applyAlignment="1">
      <alignment horizontal="right" wrapText="1"/>
    </xf>
    <xf numFmtId="0" fontId="8" fillId="0" borderId="9" xfId="0" applyFont="1" applyBorder="1" applyAlignment="1">
      <alignment horizontal="right" vertical="center" wrapText="1"/>
    </xf>
    <xf numFmtId="3" fontId="8" fillId="0" borderId="9" xfId="0" applyNumberFormat="1" applyFont="1" applyBorder="1" applyAlignment="1">
      <alignment vertical="center" wrapText="1"/>
    </xf>
    <xf numFmtId="3" fontId="14" fillId="0" borderId="9" xfId="0" applyNumberFormat="1" applyFont="1" applyBorder="1" applyAlignment="1">
      <alignment vertical="center" wrapText="1"/>
    </xf>
    <xf numFmtId="3" fontId="8" fillId="0" borderId="1" xfId="0" applyNumberFormat="1" applyFont="1" applyBorder="1" applyAlignment="1">
      <alignment vertical="center" wrapText="1"/>
    </xf>
    <xf numFmtId="10" fontId="0" fillId="3" borderId="9" xfId="0" applyNumberFormat="1" applyFill="1" applyBorder="1" applyAlignment="1">
      <alignment horizontal="center" vertical="center"/>
    </xf>
    <xf numFmtId="164" fontId="14" fillId="0" borderId="9" xfId="0" applyNumberFormat="1" applyFont="1" applyBorder="1" applyAlignment="1">
      <alignment vertical="center" wrapText="1"/>
    </xf>
    <xf numFmtId="164" fontId="14" fillId="0" borderId="1" xfId="0" applyNumberFormat="1" applyFont="1" applyBorder="1" applyAlignment="1">
      <alignment vertical="center" wrapText="1"/>
    </xf>
    <xf numFmtId="10" fontId="10" fillId="3" borderId="9" xfId="0" applyNumberFormat="1" applyFont="1" applyFill="1" applyBorder="1" applyAlignment="1">
      <alignment horizontal="center" vertical="center"/>
    </xf>
    <xf numFmtId="3" fontId="14" fillId="0" borderId="1" xfId="0" applyNumberFormat="1" applyFont="1" applyBorder="1" applyAlignment="1">
      <alignment vertical="center" wrapText="1"/>
    </xf>
    <xf numFmtId="164" fontId="8" fillId="0" borderId="9" xfId="0" applyNumberFormat="1" applyFont="1" applyBorder="1" applyAlignment="1">
      <alignment vertical="center" wrapText="1"/>
    </xf>
    <xf numFmtId="0" fontId="8" fillId="0" borderId="9" xfId="0" applyFont="1" applyBorder="1" applyAlignment="1">
      <alignment horizontal="right" wrapText="1"/>
    </xf>
    <xf numFmtId="0" fontId="0" fillId="0" borderId="9" xfId="0" applyBorder="1" applyAlignment="1">
      <alignment horizontal="center"/>
    </xf>
    <xf numFmtId="0" fontId="8" fillId="0" borderId="9" xfId="0" applyFont="1" applyBorder="1" applyAlignment="1">
      <alignment horizontal="right"/>
    </xf>
    <xf numFmtId="0" fontId="8" fillId="3" borderId="9" xfId="0" applyFont="1" applyFill="1" applyBorder="1" applyAlignment="1">
      <alignment horizontal="right" vertical="center" wrapText="1"/>
    </xf>
    <xf numFmtId="0" fontId="0" fillId="0" borderId="14" xfId="0" applyBorder="1"/>
    <xf numFmtId="3" fontId="0" fillId="0" borderId="14" xfId="0" applyNumberFormat="1" applyBorder="1"/>
    <xf numFmtId="3" fontId="14" fillId="0" borderId="14" xfId="0" applyNumberFormat="1" applyFont="1" applyBorder="1"/>
    <xf numFmtId="10" fontId="0" fillId="3" borderId="14" xfId="0" applyNumberFormat="1" applyFill="1" applyBorder="1" applyAlignment="1">
      <alignment horizontal="center" vertical="center"/>
    </xf>
    <xf numFmtId="3" fontId="14" fillId="0" borderId="17" xfId="0" applyNumberFormat="1" applyFont="1" applyBorder="1"/>
    <xf numFmtId="10" fontId="10" fillId="0" borderId="14" xfId="0" applyNumberFormat="1" applyFont="1" applyBorder="1" applyAlignment="1">
      <alignment horizontal="center" vertical="center"/>
    </xf>
    <xf numFmtId="10" fontId="10" fillId="3" borderId="14" xfId="0" applyNumberFormat="1" applyFont="1" applyFill="1" applyBorder="1" applyAlignment="1">
      <alignment horizontal="center" vertical="center"/>
    </xf>
    <xf numFmtId="3" fontId="14" fillId="0" borderId="14" xfId="0" applyNumberFormat="1" applyFont="1" applyFill="1" applyBorder="1" applyAlignment="1">
      <alignment horizontal="right" vertical="center" wrapText="1"/>
    </xf>
    <xf numFmtId="10" fontId="13" fillId="0" borderId="14" xfId="0" applyNumberFormat="1" applyFont="1" applyBorder="1" applyAlignment="1">
      <alignment horizontal="center" vertical="center"/>
    </xf>
    <xf numFmtId="0" fontId="0" fillId="0" borderId="0" xfId="0" applyBorder="1"/>
    <xf numFmtId="0" fontId="16" fillId="0" borderId="0" xfId="2" applyFont="1" applyAlignment="1">
      <alignment horizontal="left"/>
    </xf>
    <xf numFmtId="165" fontId="21" fillId="0" borderId="0" xfId="0" applyNumberFormat="1" applyFont="1" applyFill="1" applyBorder="1" applyAlignment="1">
      <alignment horizontal="right" vertical="center"/>
    </xf>
    <xf numFmtId="3" fontId="2" fillId="0" borderId="0" xfId="0" applyNumberFormat="1" applyFont="1" applyBorder="1"/>
    <xf numFmtId="3" fontId="14" fillId="0" borderId="0" xfId="0" applyNumberFormat="1" applyFont="1" applyBorder="1"/>
    <xf numFmtId="0" fontId="16" fillId="0" borderId="0" xfId="2" applyFont="1" applyFill="1" applyAlignment="1">
      <alignment horizontal="left"/>
    </xf>
    <xf numFmtId="0" fontId="16" fillId="0" borderId="0" xfId="2" applyFont="1" applyFill="1" applyAlignment="1">
      <alignment horizontal="right"/>
    </xf>
    <xf numFmtId="0" fontId="2" fillId="0" borderId="0" xfId="0" applyFont="1"/>
    <xf numFmtId="3" fontId="2" fillId="0" borderId="0" xfId="0" applyNumberFormat="1" applyFont="1"/>
    <xf numFmtId="0" fontId="5" fillId="6" borderId="9" xfId="0" applyFont="1" applyFill="1" applyBorder="1" applyAlignment="1">
      <alignment horizontal="center" vertical="center"/>
    </xf>
    <xf numFmtId="0" fontId="5" fillId="5" borderId="9" xfId="0" applyFont="1" applyFill="1" applyBorder="1" applyAlignment="1">
      <alignment horizontal="center" vertical="center" wrapText="1"/>
    </xf>
    <xf numFmtId="3" fontId="3" fillId="0" borderId="6" xfId="0" applyNumberFormat="1" applyFont="1" applyBorder="1" applyAlignment="1"/>
    <xf numFmtId="3" fontId="3" fillId="0" borderId="7" xfId="0" applyNumberFormat="1" applyFont="1" applyBorder="1" applyAlignment="1"/>
    <xf numFmtId="0" fontId="0" fillId="5" borderId="1" xfId="0" applyFill="1" applyBorder="1" applyAlignment="1">
      <alignment vertical="center" wrapText="1"/>
    </xf>
    <xf numFmtId="0" fontId="0" fillId="5" borderId="3" xfId="0" applyFill="1" applyBorder="1" applyAlignment="1">
      <alignment vertical="center" wrapText="1"/>
    </xf>
    <xf numFmtId="0" fontId="3" fillId="0" borderId="5" xfId="0" applyFont="1" applyBorder="1" applyAlignment="1"/>
    <xf numFmtId="0" fontId="3" fillId="0" borderId="6" xfId="0" applyFont="1" applyBorder="1" applyAlignment="1"/>
    <xf numFmtId="0" fontId="3" fillId="0" borderId="7" xfId="0" applyFont="1" applyBorder="1" applyAlignment="1"/>
    <xf numFmtId="0" fontId="0" fillId="6" borderId="1" xfId="0" applyFill="1" applyBorder="1" applyAlignment="1">
      <alignment vertical="center" wrapText="1"/>
    </xf>
    <xf numFmtId="0" fontId="0" fillId="6" borderId="2" xfId="0" applyFill="1" applyBorder="1" applyAlignment="1">
      <alignment vertical="center" wrapText="1"/>
    </xf>
    <xf numFmtId="0" fontId="0" fillId="6" borderId="3" xfId="0" applyFill="1" applyBorder="1" applyAlignment="1">
      <alignment vertical="center" wrapText="1"/>
    </xf>
    <xf numFmtId="10" fontId="16" fillId="7" borderId="14" xfId="1" applyNumberFormat="1" applyFont="1" applyFill="1" applyBorder="1" applyAlignment="1">
      <alignment horizontal="right" vertical="center" wrapText="1"/>
    </xf>
    <xf numFmtId="10" fontId="18" fillId="7" borderId="14" xfId="0" applyNumberFormat="1" applyFont="1" applyFill="1" applyBorder="1" applyAlignment="1">
      <alignment horizontal="center" vertical="center"/>
    </xf>
    <xf numFmtId="0" fontId="27" fillId="3" borderId="0" xfId="0" applyFont="1" applyFill="1" applyBorder="1" applyAlignment="1">
      <alignment horizontal="center" vertical="center"/>
    </xf>
    <xf numFmtId="0" fontId="10" fillId="3" borderId="0" xfId="0" applyFont="1" applyFill="1" applyBorder="1"/>
    <xf numFmtId="0" fontId="10" fillId="0" borderId="0" xfId="0" applyFont="1"/>
    <xf numFmtId="0" fontId="27" fillId="3" borderId="0" xfId="0" applyFont="1" applyFill="1" applyBorder="1" applyAlignment="1">
      <alignment horizontal="center" vertical="center" wrapText="1"/>
    </xf>
    <xf numFmtId="10" fontId="0" fillId="3" borderId="0" xfId="0" applyNumberFormat="1" applyFill="1"/>
    <xf numFmtId="10" fontId="0" fillId="0" borderId="0" xfId="0" applyNumberFormat="1"/>
    <xf numFmtId="0" fontId="19" fillId="7" borderId="15" xfId="0" applyFont="1" applyFill="1" applyBorder="1" applyAlignment="1">
      <alignment horizontal="center" vertical="center" wrapText="1"/>
    </xf>
    <xf numFmtId="0" fontId="19" fillId="7" borderId="16" xfId="0" applyFont="1" applyFill="1" applyBorder="1" applyAlignment="1">
      <alignment horizontal="center" vertical="center" wrapText="1"/>
    </xf>
    <xf numFmtId="0" fontId="19" fillId="7" borderId="17"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0" fillId="0" borderId="1" xfId="0" applyBorder="1" applyAlignment="1">
      <alignment horizontal="center"/>
    </xf>
    <xf numFmtId="0" fontId="0" fillId="0" borderId="3" xfId="0" applyBorder="1" applyAlignment="1">
      <alignment horizontal="center"/>
    </xf>
    <xf numFmtId="0" fontId="10" fillId="0" borderId="4" xfId="0" applyFont="1" applyFill="1" applyBorder="1" applyAlignment="1">
      <alignment horizontal="left" vertical="center" wrapText="1"/>
    </xf>
    <xf numFmtId="0" fontId="10" fillId="0" borderId="18"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18" fillId="7" borderId="15" xfId="0" applyFont="1" applyFill="1" applyBorder="1" applyAlignment="1">
      <alignment horizontal="center" vertical="center" wrapText="1"/>
    </xf>
    <xf numFmtId="0" fontId="18" fillId="7" borderId="16" xfId="0" applyFont="1" applyFill="1" applyBorder="1" applyAlignment="1">
      <alignment horizontal="center" vertical="center" wrapText="1"/>
    </xf>
    <xf numFmtId="0" fontId="18" fillId="7" borderId="17" xfId="0" applyFont="1" applyFill="1" applyBorder="1" applyAlignment="1">
      <alignment horizontal="center" vertical="center" wrapText="1"/>
    </xf>
    <xf numFmtId="0" fontId="17" fillId="7" borderId="15" xfId="0" applyFont="1" applyFill="1" applyBorder="1" applyAlignment="1">
      <alignment horizontal="center" vertical="center" wrapText="1"/>
    </xf>
    <xf numFmtId="0" fontId="17" fillId="7" borderId="16" xfId="0" applyFont="1" applyFill="1" applyBorder="1" applyAlignment="1">
      <alignment horizontal="center" vertical="center" wrapText="1"/>
    </xf>
    <xf numFmtId="0" fontId="17" fillId="7" borderId="17" xfId="0" applyFont="1" applyFill="1" applyBorder="1" applyAlignment="1">
      <alignment horizontal="center" vertical="center" wrapText="1"/>
    </xf>
    <xf numFmtId="0" fontId="0" fillId="0" borderId="10" xfId="0" applyBorder="1" applyAlignment="1">
      <alignment horizontal="center" vertical="center" textRotation="255"/>
    </xf>
    <xf numFmtId="0" fontId="0" fillId="0" borderId="12" xfId="0" applyBorder="1" applyAlignment="1">
      <alignment horizontal="center" vertical="center" textRotation="255"/>
    </xf>
    <xf numFmtId="0" fontId="10" fillId="0" borderId="19"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10" fillId="0" borderId="10" xfId="0" applyFont="1" applyFill="1" applyBorder="1" applyAlignment="1">
      <alignment horizontal="left" vertical="top" wrapText="1"/>
    </xf>
    <xf numFmtId="0" fontId="10" fillId="0" borderId="12" xfId="0" applyFont="1" applyFill="1" applyBorder="1" applyAlignment="1">
      <alignment horizontal="left" vertical="top" wrapText="1"/>
    </xf>
    <xf numFmtId="0" fontId="0" fillId="0" borderId="11" xfId="0" applyBorder="1" applyAlignment="1">
      <alignment horizontal="center" vertical="center" textRotation="255"/>
    </xf>
    <xf numFmtId="0" fontId="10" fillId="0" borderId="10" xfId="0" applyFont="1" applyFill="1" applyBorder="1" applyAlignment="1">
      <alignment horizontal="left" vertical="center" wrapText="1"/>
    </xf>
    <xf numFmtId="0" fontId="10" fillId="0" borderId="12" xfId="0" applyFont="1" applyFill="1" applyBorder="1" applyAlignment="1">
      <alignment horizontal="left" vertical="center" wrapText="1"/>
    </xf>
    <xf numFmtId="0" fontId="0" fillId="3" borderId="9" xfId="0" applyFill="1" applyBorder="1" applyAlignment="1">
      <alignment horizontal="center" vertical="center" textRotation="255"/>
    </xf>
    <xf numFmtId="0" fontId="10" fillId="0" borderId="9" xfId="0" applyFont="1" applyFill="1" applyBorder="1" applyAlignment="1">
      <alignment horizontal="center" vertical="center" wrapText="1"/>
    </xf>
    <xf numFmtId="0" fontId="10" fillId="0" borderId="9" xfId="0" applyFont="1" applyFill="1" applyBorder="1" applyAlignment="1">
      <alignment horizontal="left" vertical="center" wrapText="1"/>
    </xf>
    <xf numFmtId="0" fontId="10" fillId="0" borderId="9" xfId="0" applyFont="1" applyFill="1" applyBorder="1" applyAlignment="1">
      <alignment horizontal="left" vertical="top" wrapText="1"/>
    </xf>
    <xf numFmtId="0" fontId="15" fillId="7" borderId="14" xfId="0" applyFont="1" applyFill="1" applyBorder="1" applyAlignment="1">
      <alignment horizontal="center" vertical="center" wrapText="1"/>
    </xf>
    <xf numFmtId="0" fontId="0" fillId="0" borderId="10" xfId="0" applyBorder="1" applyAlignment="1">
      <alignment horizontal="center" vertical="center" textRotation="255" wrapText="1"/>
    </xf>
    <xf numFmtId="0" fontId="0" fillId="0" borderId="12" xfId="0" applyBorder="1" applyAlignment="1">
      <alignment horizontal="center" vertical="center" textRotation="255" wrapText="1"/>
    </xf>
    <xf numFmtId="0" fontId="10" fillId="0" borderId="11" xfId="0" applyFont="1" applyFill="1" applyBorder="1" applyAlignment="1">
      <alignment horizontal="left" vertical="top" wrapText="1"/>
    </xf>
    <xf numFmtId="0" fontId="10" fillId="0" borderId="10"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0" fillId="0" borderId="9" xfId="0" applyFont="1" applyBorder="1" applyAlignment="1">
      <alignment horizontal="left" vertical="top" wrapText="1"/>
    </xf>
    <xf numFmtId="0" fontId="15" fillId="7" borderId="4" xfId="0" applyFont="1" applyFill="1" applyBorder="1" applyAlignment="1">
      <alignment horizontal="center" vertical="center" wrapText="1"/>
    </xf>
    <xf numFmtId="0" fontId="15" fillId="7" borderId="13" xfId="0" applyFont="1" applyFill="1" applyBorder="1" applyAlignment="1">
      <alignment horizontal="center" vertical="center" wrapText="1"/>
    </xf>
    <xf numFmtId="0" fontId="15" fillId="7" borderId="8" xfId="0" applyFont="1" applyFill="1" applyBorder="1" applyAlignment="1">
      <alignment horizontal="center" vertical="center" wrapText="1"/>
    </xf>
    <xf numFmtId="0" fontId="0" fillId="6" borderId="1" xfId="0" applyFill="1" applyBorder="1" applyAlignment="1">
      <alignment horizontal="center" vertical="center" wrapText="1"/>
    </xf>
    <xf numFmtId="0" fontId="0" fillId="6" borderId="2" xfId="0" applyFill="1" applyBorder="1" applyAlignment="1">
      <alignment horizontal="center" vertical="center" wrapText="1"/>
    </xf>
    <xf numFmtId="0" fontId="0" fillId="6" borderId="3" xfId="0" applyFill="1" applyBorder="1" applyAlignment="1">
      <alignment horizontal="center" vertical="center" wrapText="1"/>
    </xf>
    <xf numFmtId="0" fontId="0" fillId="0" borderId="9" xfId="0" applyFont="1" applyBorder="1" applyAlignment="1">
      <alignment vertical="top" wrapText="1"/>
    </xf>
    <xf numFmtId="0" fontId="0" fillId="0" borderId="9" xfId="0" applyFont="1" applyBorder="1" applyAlignment="1">
      <alignment vertical="center" wrapText="1"/>
    </xf>
    <xf numFmtId="0" fontId="0" fillId="5" borderId="1" xfId="0"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4" borderId="1" xfId="0"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7" fillId="4" borderId="10"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4" fillId="0" borderId="1" xfId="0" applyFont="1" applyBorder="1" applyAlignment="1">
      <alignment horizont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3" fontId="3" fillId="0" borderId="5" xfId="0" applyNumberFormat="1" applyFont="1" applyBorder="1" applyAlignment="1">
      <alignment horizontal="center"/>
    </xf>
    <xf numFmtId="3" fontId="3" fillId="0" borderId="6" xfId="0" applyNumberFormat="1" applyFont="1" applyBorder="1" applyAlignment="1">
      <alignment horizontal="center"/>
    </xf>
    <xf numFmtId="3" fontId="3" fillId="0" borderId="7" xfId="0" applyNumberFormat="1" applyFont="1" applyBorder="1" applyAlignment="1">
      <alignment horizontal="center"/>
    </xf>
    <xf numFmtId="0" fontId="3" fillId="0" borderId="7" xfId="0" applyFont="1" applyBorder="1" applyAlignment="1">
      <alignment horizontal="center"/>
    </xf>
    <xf numFmtId="0" fontId="5" fillId="6" borderId="4" xfId="0" applyFont="1" applyFill="1" applyBorder="1" applyAlignment="1">
      <alignment horizontal="center" vertical="center" wrapText="1"/>
    </xf>
    <xf numFmtId="0" fontId="0" fillId="6" borderId="8" xfId="0" applyFill="1" applyBorder="1" applyAlignment="1">
      <alignment horizontal="center" vertical="center" wrapText="1"/>
    </xf>
    <xf numFmtId="0" fontId="0" fillId="6" borderId="5" xfId="0" applyFill="1" applyBorder="1" applyAlignment="1">
      <alignment horizontal="center" vertical="center" wrapText="1"/>
    </xf>
    <xf numFmtId="0" fontId="0" fillId="6" borderId="7" xfId="0" applyFill="1" applyBorder="1" applyAlignment="1">
      <alignment horizontal="center" vertical="center" wrapText="1"/>
    </xf>
    <xf numFmtId="0" fontId="5" fillId="5"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5" fillId="6" borderId="4" xfId="0" applyFont="1" applyFill="1" applyBorder="1" applyAlignment="1">
      <alignment horizontal="center" wrapText="1"/>
    </xf>
    <xf numFmtId="0" fontId="0" fillId="6" borderId="8" xfId="0" applyFill="1" applyBorder="1" applyAlignment="1">
      <alignment horizontal="center" wrapText="1"/>
    </xf>
    <xf numFmtId="0" fontId="0" fillId="6" borderId="5" xfId="0" applyFill="1" applyBorder="1" applyAlignment="1">
      <alignment horizontal="center" wrapText="1"/>
    </xf>
    <xf numFmtId="0" fontId="0" fillId="6" borderId="7" xfId="0" applyFill="1" applyBorder="1" applyAlignment="1">
      <alignment horizontal="center" wrapText="1"/>
    </xf>
    <xf numFmtId="0" fontId="15" fillId="7" borderId="1" xfId="0" applyFont="1" applyFill="1" applyBorder="1" applyAlignment="1">
      <alignment horizontal="left" vertical="center" wrapText="1"/>
    </xf>
    <xf numFmtId="0" fontId="15" fillId="7" borderId="2" xfId="0" applyFont="1" applyFill="1" applyBorder="1" applyAlignment="1">
      <alignment horizontal="left" vertical="center" wrapText="1"/>
    </xf>
    <xf numFmtId="0" fontId="17" fillId="7" borderId="15" xfId="0" applyFont="1" applyFill="1" applyBorder="1" applyAlignment="1">
      <alignment horizontal="left" vertical="center" wrapText="1"/>
    </xf>
    <xf numFmtId="0" fontId="17" fillId="7" borderId="16" xfId="0" applyFont="1" applyFill="1" applyBorder="1" applyAlignment="1">
      <alignment horizontal="left" vertical="center" wrapText="1"/>
    </xf>
    <xf numFmtId="0" fontId="17" fillId="7" borderId="17" xfId="0" applyFont="1" applyFill="1" applyBorder="1" applyAlignment="1">
      <alignment horizontal="left" vertical="center" wrapText="1"/>
    </xf>
    <xf numFmtId="0" fontId="15" fillId="7" borderId="15" xfId="0" applyFont="1" applyFill="1" applyBorder="1" applyAlignment="1">
      <alignment horizontal="left" vertical="center" wrapText="1"/>
    </xf>
    <xf numFmtId="0" fontId="15" fillId="7" borderId="16" xfId="0" applyFont="1" applyFill="1" applyBorder="1" applyAlignment="1">
      <alignment horizontal="left" vertical="center" wrapText="1"/>
    </xf>
    <xf numFmtId="0" fontId="15" fillId="7" borderId="17" xfId="0" applyFont="1" applyFill="1" applyBorder="1" applyAlignment="1">
      <alignment horizontal="left" vertical="center" wrapText="1"/>
    </xf>
    <xf numFmtId="0" fontId="15" fillId="7" borderId="3" xfId="0" applyFont="1" applyFill="1" applyBorder="1" applyAlignment="1">
      <alignment horizontal="left" vertical="center" wrapText="1"/>
    </xf>
    <xf numFmtId="0" fontId="28" fillId="0" borderId="0" xfId="0" applyFont="1" applyFill="1" applyBorder="1"/>
    <xf numFmtId="3" fontId="27" fillId="7" borderId="14" xfId="0" applyNumberFormat="1" applyFont="1" applyFill="1" applyBorder="1" applyAlignment="1">
      <alignment vertical="center" wrapText="1"/>
    </xf>
    <xf numFmtId="10" fontId="18" fillId="7" borderId="9" xfId="0" applyNumberFormat="1" applyFont="1" applyFill="1" applyBorder="1" applyAlignment="1">
      <alignment horizontal="center" vertical="center"/>
    </xf>
  </cellXfs>
  <cellStyles count="15">
    <cellStyle name="40% - Énfasis5 2" xfId="3"/>
    <cellStyle name="Euro" xfId="4"/>
    <cellStyle name="Euro 2" xfId="5"/>
    <cellStyle name="Millares 2" xfId="6"/>
    <cellStyle name="Millares 2 2" xfId="7"/>
    <cellStyle name="Millares 3" xfId="8"/>
    <cellStyle name="Millares 3 2" xfId="9"/>
    <cellStyle name="Normal" xfId="0" builtinId="0"/>
    <cellStyle name="Normal 2" xfId="10"/>
    <cellStyle name="Normal 2 2" xfId="2"/>
    <cellStyle name="Normal 2 2 2" xfId="11"/>
    <cellStyle name="Normal 3" xfId="12"/>
    <cellStyle name="Normal 4" xfId="13"/>
    <cellStyle name="Porcentaje" xfId="1" builtinId="5"/>
    <cellStyle name="TableStyleLight1"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EJECUCIÓN</a:t>
            </a:r>
            <a:r>
              <a:rPr lang="es-CO" baseline="0"/>
              <a:t> PLAN DE ACCIÓN  POR SUBSISTEMAS A FEBRERO DE 2018</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'CONSOLIDADO A FEBRERO 18'!$DS$3</c:f>
              <c:strCache>
                <c:ptCount val="1"/>
                <c:pt idx="0">
                  <c:v>  ASIGNADO</c:v>
                </c:pt>
              </c:strCache>
            </c:strRef>
          </c:tx>
          <c:invertIfNegative val="0"/>
          <c:dLbls>
            <c:dLbl>
              <c:idx val="0"/>
              <c:layout>
                <c:manualLayout>
                  <c:x val="5.7670126874279125E-3"/>
                  <c:y val="-2.7110289587184228E-2"/>
                </c:manualLayout>
              </c:layout>
              <c:showLegendKey val="0"/>
              <c:showVal val="1"/>
              <c:showCatName val="0"/>
              <c:showSerName val="0"/>
              <c:showPercent val="0"/>
              <c:showBubbleSize val="0"/>
            </c:dLbl>
            <c:dLbl>
              <c:idx val="1"/>
              <c:layout>
                <c:manualLayout>
                  <c:x val="6.920415224913495E-3"/>
                  <c:y val="-2.4645717806531114E-2"/>
                </c:manualLayout>
              </c:layout>
              <c:showLegendKey val="0"/>
              <c:showVal val="1"/>
              <c:showCatName val="0"/>
              <c:showSerName val="0"/>
              <c:showPercent val="0"/>
              <c:showBubbleSize val="0"/>
            </c:dLbl>
            <c:dLbl>
              <c:idx val="2"/>
              <c:layout>
                <c:manualLayout>
                  <c:x val="1.1534025374855825E-3"/>
                  <c:y val="-2.2181146025878094E-2"/>
                </c:manualLayout>
              </c:layout>
              <c:showLegendKey val="0"/>
              <c:showVal val="1"/>
              <c:showCatName val="0"/>
              <c:showSerName val="0"/>
              <c:showPercent val="0"/>
              <c:showBubbleSize val="0"/>
            </c:dLbl>
            <c:dLbl>
              <c:idx val="3"/>
              <c:layout>
                <c:manualLayout>
                  <c:x val="2.4221453287197232E-2"/>
                  <c:y val="-2.4645717806531204E-2"/>
                </c:manualLayout>
              </c:layout>
              <c:showLegendKey val="0"/>
              <c:showVal val="1"/>
              <c:showCatName val="0"/>
              <c:showSerName val="0"/>
              <c:showPercent val="0"/>
              <c:showBubbleSize val="0"/>
            </c:dLbl>
            <c:dLbl>
              <c:idx val="4"/>
              <c:layout>
                <c:manualLayout>
                  <c:x val="1.845444059976932E-2"/>
                  <c:y val="-2.2181146025878003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 A FEBRERO 18'!$DR$4:$DR$123</c:f>
              <c:strCache>
                <c:ptCount val="5"/>
                <c:pt idx="0">
                  <c:v>S. FORMACIÓN</c:v>
                </c:pt>
                <c:pt idx="1">
                  <c:v>S. INVESTIGACIÓN</c:v>
                </c:pt>
                <c:pt idx="2">
                  <c:v>S. PROYECCIÓN SOCIAL</c:v>
                </c:pt>
                <c:pt idx="3">
                  <c:v>S. BIENESTAR UNIVERSITARIO</c:v>
                </c:pt>
                <c:pt idx="4">
                  <c:v>S. ADMINISTRATIVO</c:v>
                </c:pt>
              </c:strCache>
            </c:strRef>
          </c:cat>
          <c:val>
            <c:numRef>
              <c:f>'CONSOLIDADO A FEBRERO 18'!$DS$4:$DS$123</c:f>
              <c:numCache>
                <c:formatCode>#,##0</c:formatCode>
                <c:ptCount val="5"/>
                <c:pt idx="0">
                  <c:v>1517517179</c:v>
                </c:pt>
                <c:pt idx="1">
                  <c:v>7639707331</c:v>
                </c:pt>
                <c:pt idx="2">
                  <c:v>3546477804</c:v>
                </c:pt>
                <c:pt idx="3">
                  <c:v>2621638202</c:v>
                </c:pt>
                <c:pt idx="4">
                  <c:v>16511712971</c:v>
                </c:pt>
              </c:numCache>
            </c:numRef>
          </c:val>
        </c:ser>
        <c:ser>
          <c:idx val="1"/>
          <c:order val="1"/>
          <c:tx>
            <c:strRef>
              <c:f>'CONSOLIDADO A FEBRERO 18'!$DT$3</c:f>
              <c:strCache>
                <c:ptCount val="1"/>
                <c:pt idx="0">
                  <c:v>EJECUTADO</c:v>
                </c:pt>
              </c:strCache>
            </c:strRef>
          </c:tx>
          <c:invertIfNegative val="0"/>
          <c:dLbls>
            <c:dLbl>
              <c:idx val="0"/>
              <c:layout>
                <c:manualLayout>
                  <c:x val="2.1914648212226068E-2"/>
                  <c:y val="-1.2322858903265557E-2"/>
                </c:manualLayout>
              </c:layout>
              <c:showLegendKey val="0"/>
              <c:showVal val="1"/>
              <c:showCatName val="0"/>
              <c:showSerName val="0"/>
              <c:showPercent val="0"/>
              <c:showBubbleSize val="0"/>
            </c:dLbl>
            <c:dLbl>
              <c:idx val="1"/>
              <c:layout>
                <c:manualLayout>
                  <c:x val="1.9607843137254902E-2"/>
                  <c:y val="-1.9716574245224893E-2"/>
                </c:manualLayout>
              </c:layout>
              <c:showLegendKey val="0"/>
              <c:showVal val="1"/>
              <c:showCatName val="0"/>
              <c:showSerName val="0"/>
              <c:showPercent val="0"/>
              <c:showBubbleSize val="0"/>
            </c:dLbl>
            <c:dLbl>
              <c:idx val="2"/>
              <c:layout>
                <c:manualLayout>
                  <c:x val="3.3448673587081888E-2"/>
                  <c:y val="-1.7252002464571779E-2"/>
                </c:manualLayout>
              </c:layout>
              <c:showLegendKey val="0"/>
              <c:showVal val="1"/>
              <c:showCatName val="0"/>
              <c:showSerName val="0"/>
              <c:showPercent val="0"/>
              <c:showBubbleSize val="0"/>
            </c:dLbl>
            <c:dLbl>
              <c:idx val="3"/>
              <c:layout>
                <c:manualLayout>
                  <c:x val="4.3829296424452137E-2"/>
                  <c:y val="-1.7252002464571779E-2"/>
                </c:manualLayout>
              </c:layout>
              <c:showLegendKey val="0"/>
              <c:showVal val="1"/>
              <c:showCatName val="0"/>
              <c:showSerName val="0"/>
              <c:showPercent val="0"/>
              <c:showBubbleSize val="0"/>
            </c:dLbl>
            <c:dLbl>
              <c:idx val="4"/>
              <c:layout>
                <c:manualLayout>
                  <c:x val="4.4982698961937718E-2"/>
                  <c:y val="-1.4787430683918579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 A FEBRERO 18'!$DR$4:$DR$123</c:f>
              <c:strCache>
                <c:ptCount val="5"/>
                <c:pt idx="0">
                  <c:v>S. FORMACIÓN</c:v>
                </c:pt>
                <c:pt idx="1">
                  <c:v>S. INVESTIGACIÓN</c:v>
                </c:pt>
                <c:pt idx="2">
                  <c:v>S. PROYECCIÓN SOCIAL</c:v>
                </c:pt>
                <c:pt idx="3">
                  <c:v>S. BIENESTAR UNIVERSITARIO</c:v>
                </c:pt>
                <c:pt idx="4">
                  <c:v>S. ADMINISTRATIVO</c:v>
                </c:pt>
              </c:strCache>
            </c:strRef>
          </c:cat>
          <c:val>
            <c:numRef>
              <c:f>'CONSOLIDADO A FEBRERO 18'!$DT$4:$DT$123</c:f>
              <c:numCache>
                <c:formatCode>#,##0</c:formatCode>
                <c:ptCount val="5"/>
                <c:pt idx="0">
                  <c:v>448372408</c:v>
                </c:pt>
                <c:pt idx="1">
                  <c:v>997063751</c:v>
                </c:pt>
                <c:pt idx="2">
                  <c:v>1900475287</c:v>
                </c:pt>
                <c:pt idx="3">
                  <c:v>2114194919</c:v>
                </c:pt>
                <c:pt idx="4">
                  <c:v>1357278107</c:v>
                </c:pt>
              </c:numCache>
            </c:numRef>
          </c:val>
        </c:ser>
        <c:ser>
          <c:idx val="2"/>
          <c:order val="2"/>
          <c:tx>
            <c:strRef>
              <c:f>'CONSOLIDADO A FEBRERO 18'!$DU$3</c:f>
              <c:strCache>
                <c:ptCount val="1"/>
                <c:pt idx="0">
                  <c:v>        % EJECUCIÓN</c:v>
                </c:pt>
              </c:strCache>
            </c:strRef>
          </c:tx>
          <c:invertIfNegative val="0"/>
          <c:dLbls>
            <c:dLbl>
              <c:idx val="0"/>
              <c:layout>
                <c:manualLayout>
                  <c:x val="2.3068050749711629E-2"/>
                  <c:y val="-4.9291435613062233E-3"/>
                </c:manualLayout>
              </c:layout>
              <c:showLegendKey val="0"/>
              <c:showVal val="1"/>
              <c:showCatName val="0"/>
              <c:showSerName val="0"/>
              <c:showPercent val="0"/>
              <c:showBubbleSize val="0"/>
            </c:dLbl>
            <c:dLbl>
              <c:idx val="1"/>
              <c:layout>
                <c:manualLayout>
                  <c:x val="1.7301038062283738E-2"/>
                  <c:y val="-1.4787430683918669E-2"/>
                </c:manualLayout>
              </c:layout>
              <c:showLegendKey val="0"/>
              <c:showVal val="1"/>
              <c:showCatName val="0"/>
              <c:showSerName val="0"/>
              <c:showPercent val="0"/>
              <c:showBubbleSize val="0"/>
            </c:dLbl>
            <c:dLbl>
              <c:idx val="2"/>
              <c:layout>
                <c:manualLayout>
                  <c:x val="2.768166089965398E-2"/>
                  <c:y val="-7.3937153419593345E-3"/>
                </c:manualLayout>
              </c:layout>
              <c:showLegendKey val="0"/>
              <c:showVal val="1"/>
              <c:showCatName val="0"/>
              <c:showSerName val="0"/>
              <c:showPercent val="0"/>
              <c:showBubbleSize val="0"/>
            </c:dLbl>
            <c:dLbl>
              <c:idx val="3"/>
              <c:layout>
                <c:manualLayout>
                  <c:x val="2.5374855824682813E-2"/>
                  <c:y val="-4.9291435613062233E-3"/>
                </c:manualLayout>
              </c:layout>
              <c:showLegendKey val="0"/>
              <c:showVal val="1"/>
              <c:showCatName val="0"/>
              <c:showSerName val="0"/>
              <c:showPercent val="0"/>
              <c:showBubbleSize val="0"/>
            </c:dLbl>
            <c:dLbl>
              <c:idx val="4"/>
              <c:layout>
                <c:manualLayout>
                  <c:x val="2.0761245674740483E-2"/>
                  <c:y val="-7.3937153419593345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 A FEBRERO 18'!$DR$4:$DR$123</c:f>
              <c:strCache>
                <c:ptCount val="5"/>
                <c:pt idx="0">
                  <c:v>S. FORMACIÓN</c:v>
                </c:pt>
                <c:pt idx="1">
                  <c:v>S. INVESTIGACIÓN</c:v>
                </c:pt>
                <c:pt idx="2">
                  <c:v>S. PROYECCIÓN SOCIAL</c:v>
                </c:pt>
                <c:pt idx="3">
                  <c:v>S. BIENESTAR UNIVERSITARIO</c:v>
                </c:pt>
                <c:pt idx="4">
                  <c:v>S. ADMINISTRATIVO</c:v>
                </c:pt>
              </c:strCache>
            </c:strRef>
          </c:cat>
          <c:val>
            <c:numRef>
              <c:f>'CONSOLIDADO A FEBRERO 18'!$DU$4:$DU$123</c:f>
              <c:numCache>
                <c:formatCode>0.00%</c:formatCode>
                <c:ptCount val="5"/>
                <c:pt idx="0">
                  <c:v>0.29546446933501236</c:v>
                </c:pt>
                <c:pt idx="1">
                  <c:v>0.13051072610519612</c:v>
                </c:pt>
                <c:pt idx="2">
                  <c:v>0.53587683105093531</c:v>
                </c:pt>
                <c:pt idx="3">
                  <c:v>0.80644038425558462</c:v>
                </c:pt>
                <c:pt idx="4">
                  <c:v>8.2200926662413937E-2</c:v>
                </c:pt>
              </c:numCache>
            </c:numRef>
          </c:val>
        </c:ser>
        <c:dLbls>
          <c:showLegendKey val="0"/>
          <c:showVal val="1"/>
          <c:showCatName val="0"/>
          <c:showSerName val="0"/>
          <c:showPercent val="0"/>
          <c:showBubbleSize val="0"/>
        </c:dLbls>
        <c:gapWidth val="150"/>
        <c:shape val="box"/>
        <c:axId val="125190912"/>
        <c:axId val="125193600"/>
        <c:axId val="0"/>
      </c:bar3DChart>
      <c:catAx>
        <c:axId val="125190912"/>
        <c:scaling>
          <c:orientation val="minMax"/>
        </c:scaling>
        <c:delete val="0"/>
        <c:axPos val="b"/>
        <c:majorGridlines/>
        <c:majorTickMark val="none"/>
        <c:minorTickMark val="none"/>
        <c:tickLblPos val="nextTo"/>
        <c:crossAx val="125193600"/>
        <c:crosses val="autoZero"/>
        <c:auto val="1"/>
        <c:lblAlgn val="ctr"/>
        <c:lblOffset val="100"/>
        <c:noMultiLvlLbl val="0"/>
      </c:catAx>
      <c:valAx>
        <c:axId val="125193600"/>
        <c:scaling>
          <c:orientation val="minMax"/>
        </c:scaling>
        <c:delete val="1"/>
        <c:axPos val="l"/>
        <c:majorGridlines/>
        <c:numFmt formatCode="#,##0" sourceLinked="1"/>
        <c:majorTickMark val="out"/>
        <c:minorTickMark val="none"/>
        <c:tickLblPos val="nextTo"/>
        <c:crossAx val="125190912"/>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EJECUCIÓN</a:t>
            </a:r>
            <a:r>
              <a:rPr lang="en-US" baseline="0"/>
              <a:t> PLAN DE ACCIÓN POR RUBROS PRESUPUESTALES A FEBRERO DE 2018</a:t>
            </a:r>
            <a:endParaRPr lang="en-US"/>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'CONSOLIDADO A FEBRERO 18'!$DS$127</c:f>
              <c:strCache>
                <c:ptCount val="1"/>
                <c:pt idx="0">
                  <c:v>  ASIGNADO</c:v>
                </c:pt>
              </c:strCache>
            </c:strRef>
          </c:tx>
          <c:invertIfNegative val="0"/>
          <c:dLbls>
            <c:dLbl>
              <c:idx val="0"/>
              <c:layout>
                <c:manualLayout>
                  <c:x val="2.4615383479431988E-2"/>
                  <c:y val="-2.0626148620101377E-2"/>
                </c:manualLayout>
              </c:layout>
              <c:showLegendKey val="0"/>
              <c:showVal val="1"/>
              <c:showCatName val="0"/>
              <c:showSerName val="0"/>
              <c:showPercent val="0"/>
              <c:showBubbleSize val="0"/>
            </c:dLbl>
            <c:dLbl>
              <c:idx val="1"/>
              <c:layout>
                <c:manualLayout>
                  <c:x val="2.8131866833636558E-2"/>
                  <c:y val="2.9465926600144824E-3"/>
                </c:manualLayout>
              </c:layout>
              <c:showLegendKey val="0"/>
              <c:showVal val="1"/>
              <c:showCatName val="0"/>
              <c:showSerName val="0"/>
              <c:showPercent val="0"/>
              <c:showBubbleSize val="0"/>
            </c:dLbl>
            <c:dLbl>
              <c:idx val="2"/>
              <c:layout>
                <c:manualLayout>
                  <c:x val="4.6886444722727162E-3"/>
                  <c:y val="-2.6519333940130341E-2"/>
                </c:manualLayout>
              </c:layout>
              <c:showLegendKey val="0"/>
              <c:showVal val="1"/>
              <c:showCatName val="0"/>
              <c:showSerName val="0"/>
              <c:showPercent val="0"/>
              <c:showBubbleSize val="0"/>
            </c:dLbl>
            <c:dLbl>
              <c:idx val="3"/>
              <c:layout>
                <c:manualLayout>
                  <c:x val="1.2893772298750088E-2"/>
                  <c:y val="-3.2412519260159305E-2"/>
                </c:manualLayout>
              </c:layout>
              <c:showLegendKey val="0"/>
              <c:showVal val="1"/>
              <c:showCatName val="0"/>
              <c:showSerName val="0"/>
              <c:showPercent val="0"/>
              <c:showBubbleSize val="0"/>
            </c:dLbl>
            <c:dLbl>
              <c:idx val="4"/>
              <c:layout>
                <c:manualLayout>
                  <c:x val="2.1098900125227419E-2"/>
                  <c:y val="-8.8397779800434475E-3"/>
                </c:manualLayout>
              </c:layout>
              <c:showLegendKey val="0"/>
              <c:showVal val="1"/>
              <c:showCatName val="0"/>
              <c:showSerName val="0"/>
              <c:showPercent val="0"/>
              <c:showBubbleSize val="0"/>
            </c:dLbl>
            <c:dLbl>
              <c:idx val="5"/>
              <c:layout>
                <c:manualLayout>
                  <c:x val="2.3443222361363798E-3"/>
                  <c:y val="-1.7679555960086895E-2"/>
                </c:manualLayout>
              </c:layout>
              <c:showLegendKey val="0"/>
              <c:showVal val="1"/>
              <c:showCatName val="0"/>
              <c:showSerName val="0"/>
              <c:showPercent val="0"/>
              <c:showBubbleSize val="0"/>
            </c:dLbl>
            <c:dLbl>
              <c:idx val="6"/>
              <c:layout>
                <c:manualLayout>
                  <c:x val="1.758241677102285E-2"/>
                  <c:y val="-1.1786370640057929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 A FEBRERO 18'!$DR$128:$DR$135</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'CONSOLIDADO A FEBRERO 18'!$DS$128:$DS$135</c:f>
              <c:numCache>
                <c:formatCode>#,##0</c:formatCode>
                <c:ptCount val="7"/>
                <c:pt idx="0">
                  <c:v>13726784071</c:v>
                </c:pt>
                <c:pt idx="1">
                  <c:v>2357731097</c:v>
                </c:pt>
                <c:pt idx="2">
                  <c:v>2621638202</c:v>
                </c:pt>
                <c:pt idx="3">
                  <c:v>748665509</c:v>
                </c:pt>
                <c:pt idx="4">
                  <c:v>7639707331</c:v>
                </c:pt>
                <c:pt idx="5">
                  <c:v>1196049473</c:v>
                </c:pt>
                <c:pt idx="6">
                  <c:v>3546477804</c:v>
                </c:pt>
              </c:numCache>
            </c:numRef>
          </c:val>
        </c:ser>
        <c:ser>
          <c:idx val="1"/>
          <c:order val="1"/>
          <c:tx>
            <c:strRef>
              <c:f>'CONSOLIDADO A FEBRERO 18'!$DT$127</c:f>
              <c:strCache>
                <c:ptCount val="1"/>
                <c:pt idx="0">
                  <c:v>EJECUTADO</c:v>
                </c:pt>
              </c:strCache>
            </c:strRef>
          </c:tx>
          <c:invertIfNegative val="0"/>
          <c:dLbls>
            <c:dLbl>
              <c:idx val="0"/>
              <c:layout>
                <c:manualLayout>
                  <c:x val="2.4615383479431988E-2"/>
                  <c:y val="-1.7679555960086787E-2"/>
                </c:manualLayout>
              </c:layout>
              <c:showLegendKey val="0"/>
              <c:showVal val="1"/>
              <c:showCatName val="0"/>
              <c:showSerName val="0"/>
              <c:showPercent val="0"/>
              <c:showBubbleSize val="0"/>
            </c:dLbl>
            <c:dLbl>
              <c:idx val="1"/>
              <c:layout>
                <c:manualLayout>
                  <c:x val="2.2271061243295608E-2"/>
                  <c:y val="1.0804048277432123E-16"/>
                </c:manualLayout>
              </c:layout>
              <c:showLegendKey val="0"/>
              <c:showVal val="1"/>
              <c:showCatName val="0"/>
              <c:showSerName val="0"/>
              <c:showPercent val="0"/>
              <c:showBubbleSize val="0"/>
            </c:dLbl>
            <c:dLbl>
              <c:idx val="2"/>
              <c:layout>
                <c:manualLayout>
                  <c:x val="4.1025639132386688E-2"/>
                  <c:y val="0"/>
                </c:manualLayout>
              </c:layout>
              <c:showLegendKey val="0"/>
              <c:showVal val="1"/>
              <c:showCatName val="0"/>
              <c:showSerName val="0"/>
              <c:showPercent val="0"/>
              <c:showBubbleSize val="0"/>
            </c:dLbl>
            <c:dLbl>
              <c:idx val="3"/>
              <c:layout>
                <c:manualLayout>
                  <c:x val="2.5787544597500177E-2"/>
                  <c:y val="-1.4732963300072521E-2"/>
                </c:manualLayout>
              </c:layout>
              <c:showLegendKey val="0"/>
              <c:showVal val="1"/>
              <c:showCatName val="0"/>
              <c:showSerName val="0"/>
              <c:showPercent val="0"/>
              <c:showBubbleSize val="0"/>
            </c:dLbl>
            <c:dLbl>
              <c:idx val="4"/>
              <c:layout>
                <c:manualLayout>
                  <c:x val="2.4615383479432075E-2"/>
                  <c:y val="-1.0804048277432123E-16"/>
                </c:manualLayout>
              </c:layout>
              <c:showLegendKey val="0"/>
              <c:showVal val="1"/>
              <c:showCatName val="0"/>
              <c:showSerName val="0"/>
              <c:showPercent val="0"/>
              <c:showBubbleSize val="0"/>
            </c:dLbl>
            <c:dLbl>
              <c:idx val="5"/>
              <c:layout>
                <c:manualLayout>
                  <c:x val="3.0476189069772938E-2"/>
                  <c:y val="-1.4732963300072411E-2"/>
                </c:manualLayout>
              </c:layout>
              <c:showLegendKey val="0"/>
              <c:showVal val="1"/>
              <c:showCatName val="0"/>
              <c:showSerName val="0"/>
              <c:showPercent val="0"/>
              <c:showBubbleSize val="0"/>
            </c:dLbl>
            <c:dLbl>
              <c:idx val="6"/>
              <c:layout>
                <c:manualLayout>
                  <c:x val="4.5714283604659407E-2"/>
                  <c:y val="-5.8931853200289647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 A FEBRERO 18'!$DR$128:$DR$135</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'CONSOLIDADO A FEBRERO 18'!$DT$128:$DT$135</c:f>
              <c:numCache>
                <c:formatCode>#,##0</c:formatCode>
                <c:ptCount val="7"/>
                <c:pt idx="0">
                  <c:v>770964639</c:v>
                </c:pt>
                <c:pt idx="1">
                  <c:v>369311789</c:v>
                </c:pt>
                <c:pt idx="2">
                  <c:v>2114194919</c:v>
                </c:pt>
                <c:pt idx="3">
                  <c:v>178460616</c:v>
                </c:pt>
                <c:pt idx="4">
                  <c:v>997063751</c:v>
                </c:pt>
                <c:pt idx="5">
                  <c:v>486913471</c:v>
                </c:pt>
                <c:pt idx="6">
                  <c:v>1900475287</c:v>
                </c:pt>
              </c:numCache>
            </c:numRef>
          </c:val>
        </c:ser>
        <c:ser>
          <c:idx val="2"/>
          <c:order val="2"/>
          <c:tx>
            <c:strRef>
              <c:f>'CONSOLIDADO A FEBRERO 18'!$DU$127</c:f>
              <c:strCache>
                <c:ptCount val="1"/>
                <c:pt idx="0">
                  <c:v>        % EJECUCIÓN</c:v>
                </c:pt>
              </c:strCache>
            </c:strRef>
          </c:tx>
          <c:invertIfNegative val="0"/>
          <c:dLbls>
            <c:dLbl>
              <c:idx val="0"/>
              <c:layout>
                <c:manualLayout>
                  <c:x val="2.5787544597500177E-2"/>
                  <c:y val="-2.9465926600144824E-3"/>
                </c:manualLayout>
              </c:layout>
              <c:showLegendKey val="0"/>
              <c:showVal val="1"/>
              <c:showCatName val="0"/>
              <c:showSerName val="0"/>
              <c:showPercent val="0"/>
              <c:showBubbleSize val="0"/>
            </c:dLbl>
            <c:dLbl>
              <c:idx val="1"/>
              <c:layout>
                <c:manualLayout>
                  <c:x val="2.8131866833636558E-2"/>
                  <c:y val="1.1786370640057929E-2"/>
                </c:manualLayout>
              </c:layout>
              <c:showLegendKey val="0"/>
              <c:showVal val="1"/>
              <c:showCatName val="0"/>
              <c:showSerName val="0"/>
              <c:showPercent val="0"/>
              <c:showBubbleSize val="0"/>
            </c:dLbl>
            <c:dLbl>
              <c:idx val="2"/>
              <c:layout>
                <c:manualLayout>
                  <c:x val="1.8754577889091038E-2"/>
                  <c:y val="-2.9465926600144824E-3"/>
                </c:manualLayout>
              </c:layout>
              <c:showLegendKey val="0"/>
              <c:showVal val="1"/>
              <c:showCatName val="0"/>
              <c:showSerName val="0"/>
              <c:showPercent val="0"/>
              <c:showBubbleSize val="0"/>
            </c:dLbl>
            <c:dLbl>
              <c:idx val="3"/>
              <c:layout>
                <c:manualLayout>
                  <c:x val="2.6959705715568365E-2"/>
                  <c:y val="1.4732963300072411E-2"/>
                </c:manualLayout>
              </c:layout>
              <c:showLegendKey val="0"/>
              <c:showVal val="1"/>
              <c:showCatName val="0"/>
              <c:showSerName val="0"/>
              <c:showPercent val="0"/>
              <c:showBubbleSize val="0"/>
            </c:dLbl>
            <c:dLbl>
              <c:idx val="4"/>
              <c:layout>
                <c:manualLayout>
                  <c:x val="1.9926739007159227E-2"/>
                  <c:y val="-2.9465926600144824E-3"/>
                </c:manualLayout>
              </c:layout>
              <c:showLegendKey val="0"/>
              <c:showVal val="1"/>
              <c:showCatName val="0"/>
              <c:showSerName val="0"/>
              <c:showPercent val="0"/>
              <c:showBubbleSize val="0"/>
            </c:dLbl>
            <c:dLbl>
              <c:idx val="5"/>
              <c:layout>
                <c:manualLayout>
                  <c:x val="3.0476189069772938E-2"/>
                  <c:y val="1.1786370640057929E-2"/>
                </c:manualLayout>
              </c:layout>
              <c:showLegendKey val="0"/>
              <c:showVal val="1"/>
              <c:showCatName val="0"/>
              <c:showSerName val="0"/>
              <c:showPercent val="0"/>
              <c:showBubbleSize val="0"/>
            </c:dLbl>
            <c:dLbl>
              <c:idx val="6"/>
              <c:layout>
                <c:manualLayout>
                  <c:x val="2.5787544597500177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 A FEBRERO 18'!$DR$128:$DR$135</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'CONSOLIDADO A FEBRERO 18'!$DU$128:$DU$135</c:f>
              <c:numCache>
                <c:formatCode>0.00%</c:formatCode>
                <c:ptCount val="7"/>
                <c:pt idx="0">
                  <c:v>5.6164986278817088E-2</c:v>
                </c:pt>
                <c:pt idx="1">
                  <c:v>0.15663863850712914</c:v>
                </c:pt>
                <c:pt idx="2">
                  <c:v>0.80644038425558462</c:v>
                </c:pt>
                <c:pt idx="3">
                  <c:v>0.23837162772246798</c:v>
                </c:pt>
                <c:pt idx="4">
                  <c:v>0.13051072610519612</c:v>
                </c:pt>
                <c:pt idx="5">
                  <c:v>0.40710144688136995</c:v>
                </c:pt>
                <c:pt idx="6">
                  <c:v>0.53587683105093531</c:v>
                </c:pt>
              </c:numCache>
            </c:numRef>
          </c:val>
        </c:ser>
        <c:dLbls>
          <c:showLegendKey val="0"/>
          <c:showVal val="1"/>
          <c:showCatName val="0"/>
          <c:showSerName val="0"/>
          <c:showPercent val="0"/>
          <c:showBubbleSize val="0"/>
        </c:dLbls>
        <c:gapWidth val="150"/>
        <c:shape val="box"/>
        <c:axId val="109938560"/>
        <c:axId val="109941120"/>
        <c:axId val="0"/>
      </c:bar3DChart>
      <c:catAx>
        <c:axId val="109938560"/>
        <c:scaling>
          <c:orientation val="minMax"/>
        </c:scaling>
        <c:delete val="0"/>
        <c:axPos val="b"/>
        <c:majorTickMark val="none"/>
        <c:minorTickMark val="none"/>
        <c:tickLblPos val="nextTo"/>
        <c:crossAx val="109941120"/>
        <c:crosses val="autoZero"/>
        <c:auto val="1"/>
        <c:lblAlgn val="ctr"/>
        <c:lblOffset val="100"/>
        <c:noMultiLvlLbl val="0"/>
      </c:catAx>
      <c:valAx>
        <c:axId val="109941120"/>
        <c:scaling>
          <c:orientation val="minMax"/>
        </c:scaling>
        <c:delete val="1"/>
        <c:axPos val="l"/>
        <c:majorGridlines/>
        <c:numFmt formatCode="#,##0" sourceLinked="1"/>
        <c:majorTickMark val="out"/>
        <c:minorTickMark val="none"/>
        <c:tickLblPos val="nextTo"/>
        <c:crossAx val="109938560"/>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66675</xdr:colOff>
      <xdr:row>138</xdr:row>
      <xdr:rowOff>19049</xdr:rowOff>
    </xdr:from>
    <xdr:to>
      <xdr:col>98</xdr:col>
      <xdr:colOff>952500</xdr:colOff>
      <xdr:row>165</xdr:row>
      <xdr:rowOff>28574</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157162</xdr:colOff>
      <xdr:row>168</xdr:row>
      <xdr:rowOff>100011</xdr:rowOff>
    </xdr:from>
    <xdr:to>
      <xdr:col>98</xdr:col>
      <xdr:colOff>866775</xdr:colOff>
      <xdr:row>191</xdr:row>
      <xdr:rowOff>28574</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FEBRERO%2020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ENERO%20201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eidy%20Rocio%20Murillo/Downloads/EJECUCI&#211;N%20PRESUPUESTAL%20P.%20ACCI&#211;N/ENERO%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PLANEA~1/AppData/Local/Temp/EJECUCION%20PLAN%20DE%20ACCION%20A%2031%20DE%20ENERO%20DE%20201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EJECUCI&#211;N%20PLAN%20DE%20ACCI&#211;N%20A%2031%20DE%20ENERO%20DE%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BRERO 2018"/>
    </sheetNames>
    <sheetDataSet>
      <sheetData sheetId="0">
        <row r="142">
          <cell r="H142">
            <v>59556160</v>
          </cell>
        </row>
        <row r="144">
          <cell r="K144">
            <v>63521139</v>
          </cell>
        </row>
        <row r="163">
          <cell r="H163">
            <v>9552600</v>
          </cell>
        </row>
        <row r="165">
          <cell r="K165">
            <v>9252600</v>
          </cell>
        </row>
        <row r="216">
          <cell r="H216">
            <v>87751856</v>
          </cell>
        </row>
        <row r="261">
          <cell r="H261">
            <v>76411267</v>
          </cell>
        </row>
        <row r="263">
          <cell r="AB263">
            <v>91534647</v>
          </cell>
        </row>
        <row r="282">
          <cell r="H282">
            <v>9858704</v>
          </cell>
        </row>
        <row r="291">
          <cell r="H291">
            <v>152687380</v>
          </cell>
        </row>
        <row r="293">
          <cell r="AA293">
            <v>249484045</v>
          </cell>
        </row>
        <row r="322">
          <cell r="H322">
            <v>256568025</v>
          </cell>
        </row>
        <row r="362">
          <cell r="AB362">
            <v>4000000</v>
          </cell>
        </row>
        <row r="389">
          <cell r="H389">
            <v>1215324285</v>
          </cell>
        </row>
        <row r="396">
          <cell r="AB396">
            <v>26166063</v>
          </cell>
        </row>
        <row r="428">
          <cell r="H428">
            <v>13175316</v>
          </cell>
        </row>
        <row r="439">
          <cell r="G439">
            <v>47285000</v>
          </cell>
          <cell r="H439">
            <v>47111142</v>
          </cell>
        </row>
        <row r="473">
          <cell r="H473">
            <v>73258872</v>
          </cell>
        </row>
        <row r="502">
          <cell r="M502">
            <v>14482942</v>
          </cell>
        </row>
        <row r="516">
          <cell r="H516">
            <v>19293162</v>
          </cell>
        </row>
        <row r="518">
          <cell r="P518">
            <v>19373163</v>
          </cell>
        </row>
        <row r="553">
          <cell r="H553">
            <v>2774560</v>
          </cell>
        </row>
        <row r="555">
          <cell r="K555">
            <v>7099560</v>
          </cell>
        </row>
        <row r="564">
          <cell r="G564">
            <v>1250953</v>
          </cell>
          <cell r="H564">
            <v>1250953</v>
          </cell>
        </row>
        <row r="571">
          <cell r="H571">
            <v>56113891</v>
          </cell>
        </row>
        <row r="600">
          <cell r="K600">
            <v>7638676</v>
          </cell>
          <cell r="AF600">
            <v>12334000</v>
          </cell>
        </row>
        <row r="601">
          <cell r="H601">
            <v>7800000</v>
          </cell>
        </row>
        <row r="603">
          <cell r="H603">
            <v>2000000</v>
          </cell>
        </row>
        <row r="605">
          <cell r="H605">
            <v>1000000</v>
          </cell>
        </row>
        <row r="607">
          <cell r="H607">
            <v>7600000</v>
          </cell>
        </row>
        <row r="609">
          <cell r="H609">
            <v>784000</v>
          </cell>
        </row>
        <row r="610">
          <cell r="H610">
            <v>38676</v>
          </cell>
        </row>
        <row r="611">
          <cell r="H611">
            <v>750000</v>
          </cell>
        </row>
        <row r="616">
          <cell r="H616">
            <v>1246165</v>
          </cell>
        </row>
        <row r="618">
          <cell r="Y618">
            <v>1246165</v>
          </cell>
        </row>
        <row r="632">
          <cell r="H632">
            <v>17843081</v>
          </cell>
        </row>
        <row r="634">
          <cell r="P634">
            <v>17843081</v>
          </cell>
        </row>
        <row r="654">
          <cell r="H654">
            <v>29733334</v>
          </cell>
        </row>
        <row r="669">
          <cell r="H669">
            <v>576157406</v>
          </cell>
        </row>
        <row r="832">
          <cell r="H832">
            <v>19932706</v>
          </cell>
        </row>
        <row r="834">
          <cell r="K834">
            <v>19932706</v>
          </cell>
        </row>
        <row r="873">
          <cell r="M873">
            <v>300000</v>
          </cell>
        </row>
        <row r="889">
          <cell r="H889">
            <v>60346172</v>
          </cell>
        </row>
        <row r="891">
          <cell r="K891">
            <v>64795828</v>
          </cell>
        </row>
        <row r="922">
          <cell r="Y922">
            <v>16470232</v>
          </cell>
          <cell r="AF922">
            <v>7823994</v>
          </cell>
        </row>
        <row r="923">
          <cell r="H923">
            <v>12000000</v>
          </cell>
        </row>
        <row r="926">
          <cell r="H926">
            <v>850000</v>
          </cell>
        </row>
        <row r="928">
          <cell r="H928">
            <v>2175250</v>
          </cell>
        </row>
        <row r="931">
          <cell r="H931">
            <v>571744</v>
          </cell>
        </row>
        <row r="932">
          <cell r="H932">
            <v>571744</v>
          </cell>
        </row>
        <row r="933">
          <cell r="H933">
            <v>571744</v>
          </cell>
        </row>
        <row r="934">
          <cell r="H934">
            <v>1905000</v>
          </cell>
        </row>
        <row r="935">
          <cell r="H935">
            <v>648744</v>
          </cell>
        </row>
        <row r="964">
          <cell r="H964">
            <v>4182674</v>
          </cell>
        </row>
        <row r="978">
          <cell r="N978">
            <v>107872340</v>
          </cell>
          <cell r="AF978">
            <v>43044051</v>
          </cell>
        </row>
        <row r="979">
          <cell r="H979">
            <v>52362150</v>
          </cell>
        </row>
        <row r="984">
          <cell r="H984">
            <v>39000000</v>
          </cell>
        </row>
        <row r="989">
          <cell r="H989">
            <v>8853333</v>
          </cell>
        </row>
        <row r="991">
          <cell r="H991">
            <v>2000000</v>
          </cell>
        </row>
        <row r="993">
          <cell r="H993">
            <v>8363089</v>
          </cell>
        </row>
        <row r="995">
          <cell r="H995">
            <v>8000000</v>
          </cell>
        </row>
        <row r="997">
          <cell r="H997">
            <v>6531551</v>
          </cell>
        </row>
        <row r="1000">
          <cell r="H1000">
            <v>3105360</v>
          </cell>
        </row>
        <row r="1001">
          <cell r="H1001">
            <v>6000000</v>
          </cell>
        </row>
        <row r="1003">
          <cell r="H1003">
            <v>302279</v>
          </cell>
        </row>
        <row r="1005">
          <cell r="H1005">
            <v>14999945</v>
          </cell>
        </row>
        <row r="1007">
          <cell r="H1007">
            <v>190718</v>
          </cell>
        </row>
        <row r="1008">
          <cell r="H1008">
            <v>591337</v>
          </cell>
        </row>
        <row r="1009">
          <cell r="H1009">
            <v>591337</v>
          </cell>
        </row>
        <row r="1014">
          <cell r="H1014">
            <v>10770650</v>
          </cell>
        </row>
        <row r="1017">
          <cell r="H1017">
            <v>3600000</v>
          </cell>
        </row>
        <row r="1019">
          <cell r="H1019">
            <v>2300000</v>
          </cell>
        </row>
        <row r="1021">
          <cell r="H1021">
            <v>2300000</v>
          </cell>
        </row>
        <row r="1025">
          <cell r="H1025">
            <v>22133490</v>
          </cell>
        </row>
        <row r="1027">
          <cell r="Y1027">
            <v>27333490</v>
          </cell>
        </row>
        <row r="1039">
          <cell r="H1039">
            <v>42178890</v>
          </cell>
        </row>
        <row r="1041">
          <cell r="AA1041">
            <v>58152019</v>
          </cell>
        </row>
        <row r="1089">
          <cell r="H1089">
            <v>47544748</v>
          </cell>
        </row>
        <row r="1215">
          <cell r="K1215">
            <v>83247720</v>
          </cell>
        </row>
        <row r="1216">
          <cell r="H1216">
            <v>4500000</v>
          </cell>
        </row>
        <row r="1221">
          <cell r="H1221">
            <v>15000000</v>
          </cell>
        </row>
        <row r="1229">
          <cell r="H1229">
            <v>1330000</v>
          </cell>
        </row>
        <row r="1237">
          <cell r="H1237">
            <v>5247720</v>
          </cell>
        </row>
        <row r="1254">
          <cell r="H1254">
            <v>9657179</v>
          </cell>
        </row>
        <row r="1256">
          <cell r="Y1256">
            <v>15678299</v>
          </cell>
        </row>
        <row r="1276">
          <cell r="H1276">
            <v>1348494764</v>
          </cell>
        </row>
        <row r="1278">
          <cell r="X1278">
            <v>1463617711</v>
          </cell>
        </row>
        <row r="1363">
          <cell r="H1363">
            <v>39993439</v>
          </cell>
        </row>
        <row r="1365">
          <cell r="AA1365">
            <v>48240339</v>
          </cell>
        </row>
        <row r="1393">
          <cell r="H1393">
            <v>3060216</v>
          </cell>
        </row>
        <row r="1395">
          <cell r="H1395">
            <v>2351649</v>
          </cell>
        </row>
        <row r="1398">
          <cell r="H1398">
            <v>5160960</v>
          </cell>
        </row>
        <row r="1413">
          <cell r="H1413">
            <v>256870639</v>
          </cell>
        </row>
        <row r="1415">
          <cell r="AF1415">
            <v>318112916</v>
          </cell>
        </row>
        <row r="1457">
          <cell r="K1457">
            <v>8000000</v>
          </cell>
        </row>
        <row r="1478">
          <cell r="H1478">
            <v>15723333</v>
          </cell>
        </row>
        <row r="1480">
          <cell r="Y1480">
            <v>15723333</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8"/>
    </sheetNames>
    <sheetDataSet>
      <sheetData sheetId="0">
        <row r="25">
          <cell r="K25">
            <v>125000000</v>
          </cell>
          <cell r="P25">
            <v>582008000</v>
          </cell>
          <cell r="Q25">
            <v>19081150</v>
          </cell>
          <cell r="R25">
            <v>26047800</v>
          </cell>
          <cell r="S25">
            <v>9169750</v>
          </cell>
          <cell r="AF25">
            <v>12886886</v>
          </cell>
        </row>
        <row r="26">
          <cell r="H26">
            <v>737700</v>
          </cell>
        </row>
        <row r="28">
          <cell r="H28">
            <v>277704359</v>
          </cell>
        </row>
        <row r="30">
          <cell r="H30">
            <v>295102444</v>
          </cell>
        </row>
        <row r="32">
          <cell r="H32">
            <v>57857800</v>
          </cell>
        </row>
        <row r="34">
          <cell r="H34">
            <v>54459650</v>
          </cell>
        </row>
        <row r="36">
          <cell r="R36">
            <v>8257300</v>
          </cell>
        </row>
        <row r="38">
          <cell r="H38">
            <v>8647200</v>
          </cell>
        </row>
        <row r="40">
          <cell r="H40">
            <v>12682550</v>
          </cell>
        </row>
        <row r="42">
          <cell r="H42">
            <v>7317450</v>
          </cell>
        </row>
        <row r="44">
          <cell r="H44">
            <v>9169750</v>
          </cell>
        </row>
        <row r="46">
          <cell r="R46">
            <v>17790500</v>
          </cell>
        </row>
        <row r="48">
          <cell r="H48">
            <v>9088750</v>
          </cell>
        </row>
        <row r="50">
          <cell r="H50">
            <v>12149186</v>
          </cell>
        </row>
        <row r="59">
          <cell r="H59">
            <v>10000000</v>
          </cell>
        </row>
        <row r="61">
          <cell r="AF61">
            <v>10000000</v>
          </cell>
        </row>
        <row r="66">
          <cell r="H66">
            <v>62755234</v>
          </cell>
        </row>
        <row r="68">
          <cell r="AF68">
            <v>65899505</v>
          </cell>
        </row>
        <row r="78">
          <cell r="G78">
            <v>776000</v>
          </cell>
          <cell r="H78">
            <v>776000</v>
          </cell>
        </row>
        <row r="87">
          <cell r="G87">
            <v>4164604</v>
          </cell>
          <cell r="H87">
            <v>4164604</v>
          </cell>
        </row>
        <row r="95">
          <cell r="G95">
            <v>2000000</v>
          </cell>
          <cell r="H95">
            <v>2000000</v>
          </cell>
        </row>
        <row r="103">
          <cell r="G103">
            <v>34790007</v>
          </cell>
        </row>
        <row r="105">
          <cell r="AA105">
            <v>34790007</v>
          </cell>
        </row>
        <row r="109">
          <cell r="H109">
            <v>254825944</v>
          </cell>
        </row>
        <row r="111">
          <cell r="K111">
            <v>350000000</v>
          </cell>
        </row>
        <row r="163">
          <cell r="AF163">
            <v>300000</v>
          </cell>
        </row>
        <row r="168">
          <cell r="H168">
            <v>21600000</v>
          </cell>
        </row>
        <row r="170">
          <cell r="Y170">
            <v>21600000</v>
          </cell>
        </row>
        <row r="202">
          <cell r="K202">
            <v>200000000</v>
          </cell>
        </row>
        <row r="252">
          <cell r="AB252">
            <v>10881088</v>
          </cell>
        </row>
        <row r="288">
          <cell r="AA288">
            <v>299281244</v>
          </cell>
        </row>
        <row r="323">
          <cell r="H323">
            <v>11993600</v>
          </cell>
        </row>
        <row r="325">
          <cell r="AF325">
            <v>20000000</v>
          </cell>
        </row>
        <row r="346">
          <cell r="J346">
            <v>258021182</v>
          </cell>
          <cell r="AB346">
            <v>1259123255</v>
          </cell>
        </row>
        <row r="347">
          <cell r="H347">
            <v>258021182</v>
          </cell>
        </row>
        <row r="356">
          <cell r="H356">
            <v>26155629</v>
          </cell>
        </row>
        <row r="374">
          <cell r="H374">
            <v>46888389</v>
          </cell>
        </row>
        <row r="376">
          <cell r="AB376">
            <v>46888389</v>
          </cell>
        </row>
        <row r="392">
          <cell r="AB392">
            <v>31519264</v>
          </cell>
        </row>
        <row r="421">
          <cell r="H421">
            <v>6876688</v>
          </cell>
        </row>
        <row r="423">
          <cell r="Y423">
            <v>13941866</v>
          </cell>
        </row>
        <row r="437">
          <cell r="K437">
            <v>378295108</v>
          </cell>
        </row>
        <row r="442">
          <cell r="H442">
            <v>15000000</v>
          </cell>
        </row>
        <row r="444">
          <cell r="K444">
            <v>15000000</v>
          </cell>
        </row>
        <row r="449">
          <cell r="H449">
            <v>41986666</v>
          </cell>
        </row>
        <row r="451">
          <cell r="P451">
            <v>41986666</v>
          </cell>
        </row>
        <row r="459">
          <cell r="H459">
            <v>25520333</v>
          </cell>
        </row>
        <row r="461">
          <cell r="Y461">
            <v>35000000</v>
          </cell>
        </row>
        <row r="478">
          <cell r="H478">
            <v>2000000</v>
          </cell>
        </row>
        <row r="480">
          <cell r="T480">
            <v>2000000</v>
          </cell>
        </row>
        <row r="485">
          <cell r="H485">
            <v>3000000</v>
          </cell>
        </row>
        <row r="487">
          <cell r="P487">
            <v>3000000</v>
          </cell>
        </row>
        <row r="494">
          <cell r="AF494">
            <v>3000000</v>
          </cell>
        </row>
        <row r="527">
          <cell r="K527">
            <v>150000000</v>
          </cell>
        </row>
        <row r="571">
          <cell r="T571">
            <v>56921834</v>
          </cell>
        </row>
        <row r="586">
          <cell r="X586">
            <v>1274064907</v>
          </cell>
        </row>
        <row r="651">
          <cell r="H651">
            <v>357088</v>
          </cell>
        </row>
        <row r="653">
          <cell r="AA653">
            <v>357659</v>
          </cell>
        </row>
        <row r="707">
          <cell r="H707">
            <v>24399998</v>
          </cell>
        </row>
        <row r="709">
          <cell r="AF709">
            <v>28399998</v>
          </cell>
        </row>
        <row r="756">
          <cell r="H756">
            <v>13458974</v>
          </cell>
        </row>
        <row r="758">
          <cell r="K758">
            <v>13458974</v>
          </cell>
        </row>
        <row r="763">
          <cell r="H763">
            <v>2200000</v>
          </cell>
        </row>
        <row r="765">
          <cell r="Y765">
            <v>7400000</v>
          </cell>
        </row>
        <row r="785">
          <cell r="AF785">
            <v>6000000</v>
          </cell>
        </row>
        <row r="827">
          <cell r="K827">
            <v>13400000</v>
          </cell>
          <cell r="AA827">
            <v>10770650</v>
          </cell>
        </row>
        <row r="864">
          <cell r="H864">
            <v>3000000</v>
          </cell>
        </row>
        <row r="866">
          <cell r="AA866">
            <v>10000000</v>
          </cell>
        </row>
        <row r="900">
          <cell r="K900">
            <v>100000000</v>
          </cell>
        </row>
        <row r="926">
          <cell r="H926">
            <v>8593662</v>
          </cell>
        </row>
        <row r="928">
          <cell r="J928">
            <v>40000000</v>
          </cell>
        </row>
        <row r="946">
          <cell r="Y946">
            <v>21815250</v>
          </cell>
          <cell r="AF946">
            <v>4000000</v>
          </cell>
        </row>
        <row r="948">
          <cell r="H948">
            <v>5000000</v>
          </cell>
        </row>
        <row r="950">
          <cell r="H950">
            <v>2000000</v>
          </cell>
        </row>
        <row r="952">
          <cell r="H952">
            <v>5115250</v>
          </cell>
        </row>
        <row r="954">
          <cell r="H954">
            <v>7200000</v>
          </cell>
        </row>
        <row r="956">
          <cell r="H956">
            <v>4499985</v>
          </cell>
        </row>
        <row r="961">
          <cell r="H961">
            <v>1400000</v>
          </cell>
        </row>
        <row r="963">
          <cell r="Y963">
            <v>10000000</v>
          </cell>
        </row>
        <row r="981">
          <cell r="H981">
            <v>58527120</v>
          </cell>
        </row>
        <row r="983">
          <cell r="K983">
            <v>58527120</v>
          </cell>
        </row>
        <row r="991">
          <cell r="H991">
            <v>70722703</v>
          </cell>
        </row>
        <row r="994">
          <cell r="K994">
            <v>71014811</v>
          </cell>
        </row>
        <row r="1023">
          <cell r="AF1023">
            <v>10522260</v>
          </cell>
        </row>
        <row r="1037">
          <cell r="H1037">
            <v>9200000</v>
          </cell>
        </row>
        <row r="1039">
          <cell r="H1039">
            <v>500000</v>
          </cell>
        </row>
        <row r="1185">
          <cell r="Y1185">
            <v>6021120</v>
          </cell>
          <cell r="AF1185">
            <v>8411865</v>
          </cell>
        </row>
        <row r="1251">
          <cell r="H1251">
            <v>3840000</v>
          </cell>
        </row>
        <row r="1253">
          <cell r="K1253">
            <v>3840000</v>
          </cell>
        </row>
        <row r="1274">
          <cell r="H1274">
            <v>24961000</v>
          </cell>
        </row>
        <row r="1276">
          <cell r="K1276">
            <v>24961000</v>
          </cell>
        </row>
        <row r="1299">
          <cell r="H1299">
            <v>127617721</v>
          </cell>
        </row>
        <row r="1301">
          <cell r="K1301">
            <v>139037485</v>
          </cell>
        </row>
        <row r="1323">
          <cell r="H1323">
            <v>26966667</v>
          </cell>
        </row>
        <row r="1325">
          <cell r="AF1325">
            <v>27000000</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7"/>
      <sheetName val="Hoja1"/>
    </sheetNames>
    <sheetDataSet>
      <sheetData sheetId="0" refreshError="1">
        <row r="23">
          <cell r="L23">
            <v>91492631</v>
          </cell>
        </row>
        <row r="908">
          <cell r="H908">
            <v>32833600</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A ENERO 2017"/>
      <sheetName val="PLAN A ENERO 2017 (2)"/>
    </sheetNames>
    <sheetDataSet>
      <sheetData sheetId="0"/>
      <sheetData sheetId="1">
        <row r="144">
          <cell r="DF144" t="str">
            <v xml:space="preserve">       TOTAL</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 ACCIÓN A ENERO 2018 "/>
      <sheetName val="P. ACCIÓN A ENERO 2018  (2)"/>
      <sheetName val="P. ACCIÓN A ENERO CONSOLIDADO"/>
    </sheetNames>
    <sheetDataSet>
      <sheetData sheetId="0" refreshError="1"/>
      <sheetData sheetId="1" refreshError="1"/>
      <sheetData sheetId="2">
        <row r="3">
          <cell r="DN3" t="str">
            <v xml:space="preserve">  ASIGNADO</v>
          </cell>
          <cell r="DO3" t="str">
            <v>EJECUTADO</v>
          </cell>
          <cell r="DP3" t="str">
            <v xml:space="preserve">        % EJECUCIÓN</v>
          </cell>
        </row>
        <row r="35">
          <cell r="DM35" t="str">
            <v>S. FORMACIÓN</v>
          </cell>
          <cell r="DN35">
            <v>1364757702</v>
          </cell>
          <cell r="DO35">
            <v>391379211</v>
          </cell>
          <cell r="DP35">
            <v>0.28677560157854304</v>
          </cell>
        </row>
        <row r="36">
          <cell r="DN36">
            <v>100000000</v>
          </cell>
        </row>
        <row r="37">
          <cell r="DN37">
            <v>539280074</v>
          </cell>
        </row>
        <row r="38">
          <cell r="DN38">
            <v>388295108</v>
          </cell>
        </row>
        <row r="39">
          <cell r="DN39">
            <v>15000000</v>
          </cell>
        </row>
        <row r="40">
          <cell r="DN40">
            <v>323850000</v>
          </cell>
        </row>
        <row r="41">
          <cell r="DN41">
            <v>35000000</v>
          </cell>
        </row>
        <row r="42">
          <cell r="DN42">
            <v>76150000</v>
          </cell>
        </row>
        <row r="43">
          <cell r="DN43">
            <v>8000000</v>
          </cell>
        </row>
        <row r="44">
          <cell r="DN44">
            <v>18000000</v>
          </cell>
        </row>
        <row r="45">
          <cell r="DN45">
            <v>117000000</v>
          </cell>
        </row>
        <row r="46">
          <cell r="DN46">
            <v>5000000</v>
          </cell>
        </row>
        <row r="47">
          <cell r="DN47">
            <v>155000000</v>
          </cell>
        </row>
        <row r="48">
          <cell r="DN48">
            <v>3000000</v>
          </cell>
        </row>
        <row r="49">
          <cell r="DN49">
            <v>150000000</v>
          </cell>
        </row>
        <row r="50">
          <cell r="DN50">
            <v>50000000</v>
          </cell>
        </row>
        <row r="51">
          <cell r="DN51">
            <v>97000000</v>
          </cell>
        </row>
        <row r="52">
          <cell r="DN52">
            <v>96000000</v>
          </cell>
        </row>
        <row r="53">
          <cell r="DN53">
            <v>4263384</v>
          </cell>
        </row>
        <row r="54">
          <cell r="DN54">
            <v>400000000</v>
          </cell>
        </row>
        <row r="55">
          <cell r="DN55">
            <v>3500000000</v>
          </cell>
        </row>
        <row r="56">
          <cell r="DN56">
            <v>10000000</v>
          </cell>
        </row>
        <row r="57">
          <cell r="DN57">
            <v>5000000</v>
          </cell>
        </row>
        <row r="58">
          <cell r="DN58">
            <v>20000000</v>
          </cell>
        </row>
        <row r="59">
          <cell r="DN59">
            <v>2000000</v>
          </cell>
        </row>
        <row r="60">
          <cell r="DN60">
            <v>52000000</v>
          </cell>
        </row>
        <row r="61">
          <cell r="DN61">
            <v>44378236</v>
          </cell>
        </row>
        <row r="62">
          <cell r="DN62">
            <v>12000000</v>
          </cell>
        </row>
        <row r="63">
          <cell r="DN63">
            <v>95582749</v>
          </cell>
        </row>
        <row r="64">
          <cell r="DN64">
            <v>74000000</v>
          </cell>
        </row>
        <row r="65">
          <cell r="DN65">
            <v>20000000</v>
          </cell>
        </row>
        <row r="66">
          <cell r="DM66" t="str">
            <v>S. INVESTIGACIÓN</v>
          </cell>
          <cell r="DN66">
            <v>6415799551</v>
          </cell>
          <cell r="DO66">
            <v>818359923</v>
          </cell>
          <cell r="DP66">
            <v>0.12755384835432493</v>
          </cell>
        </row>
        <row r="67">
          <cell r="DN67">
            <v>211158808</v>
          </cell>
        </row>
        <row r="68">
          <cell r="DN68">
            <v>40000000</v>
          </cell>
        </row>
        <row r="69">
          <cell r="DN69">
            <v>8000000</v>
          </cell>
        </row>
        <row r="70">
          <cell r="DN70">
            <v>30000000</v>
          </cell>
        </row>
        <row r="71">
          <cell r="DN71">
            <v>140000000</v>
          </cell>
        </row>
        <row r="72">
          <cell r="DN72">
            <v>2000000000</v>
          </cell>
        </row>
        <row r="73">
          <cell r="DN73">
            <v>220000000</v>
          </cell>
        </row>
        <row r="74">
          <cell r="DN74">
            <v>141421128</v>
          </cell>
        </row>
        <row r="75">
          <cell r="DN75">
            <v>10842256</v>
          </cell>
        </row>
        <row r="76">
          <cell r="DN76">
            <v>330700000</v>
          </cell>
        </row>
        <row r="77">
          <cell r="DN77">
            <v>8000000</v>
          </cell>
        </row>
        <row r="78">
          <cell r="DN78">
            <v>31230000</v>
          </cell>
        </row>
        <row r="79">
          <cell r="DN79">
            <v>20000000</v>
          </cell>
        </row>
        <row r="80">
          <cell r="DN80">
            <v>21000000</v>
          </cell>
        </row>
        <row r="81">
          <cell r="DN81">
            <v>30000000</v>
          </cell>
        </row>
        <row r="82">
          <cell r="DN82">
            <v>6000000</v>
          </cell>
        </row>
        <row r="83">
          <cell r="DN83">
            <v>6000000</v>
          </cell>
        </row>
        <row r="84">
          <cell r="DN84">
            <v>252000000</v>
          </cell>
        </row>
        <row r="85">
          <cell r="DN85">
            <v>34000000</v>
          </cell>
        </row>
        <row r="86">
          <cell r="DM86" t="str">
            <v>S. PROYECCIÓN SOCIAL</v>
          </cell>
          <cell r="DN86">
            <v>3540352192</v>
          </cell>
          <cell r="DO86">
            <v>1873030794</v>
          </cell>
          <cell r="DP86">
            <v>0.52905210906203537</v>
          </cell>
        </row>
        <row r="87">
          <cell r="DN87">
            <v>36000000</v>
          </cell>
        </row>
        <row r="88">
          <cell r="DN88">
            <v>100000000</v>
          </cell>
        </row>
        <row r="89">
          <cell r="DN89">
            <v>32000000</v>
          </cell>
        </row>
        <row r="90">
          <cell r="DN90">
            <v>303500000</v>
          </cell>
        </row>
        <row r="91">
          <cell r="DN91">
            <v>310500000</v>
          </cell>
        </row>
        <row r="92">
          <cell r="DN92">
            <v>84000000</v>
          </cell>
        </row>
        <row r="93">
          <cell r="DN93">
            <v>2500000</v>
          </cell>
        </row>
        <row r="94">
          <cell r="DN94">
            <v>1517144437</v>
          </cell>
        </row>
        <row r="95">
          <cell r="DN95">
            <v>30000000</v>
          </cell>
        </row>
        <row r="96">
          <cell r="DN96">
            <v>3000000</v>
          </cell>
        </row>
        <row r="97">
          <cell r="DN97">
            <v>80000000</v>
          </cell>
        </row>
        <row r="98">
          <cell r="DN98">
            <v>70000000</v>
          </cell>
        </row>
        <row r="99">
          <cell r="DN99">
            <v>50000000</v>
          </cell>
        </row>
        <row r="100">
          <cell r="DM100" t="str">
            <v>S. BIENESTAR UNIVERSITARIO</v>
          </cell>
          <cell r="DN100">
            <v>2618644437</v>
          </cell>
          <cell r="DO100">
            <v>915648119</v>
          </cell>
          <cell r="DP100">
            <v>0.34966492818284056</v>
          </cell>
        </row>
        <row r="101">
          <cell r="DN101">
            <v>800000</v>
          </cell>
        </row>
        <row r="102">
          <cell r="DN102">
            <v>10500000000</v>
          </cell>
        </row>
        <row r="103">
          <cell r="DN103">
            <v>2590715315</v>
          </cell>
        </row>
        <row r="104">
          <cell r="DN104">
            <v>293000000</v>
          </cell>
        </row>
        <row r="105">
          <cell r="DN105">
            <v>156636112</v>
          </cell>
        </row>
        <row r="106">
          <cell r="DN106">
            <v>340343937</v>
          </cell>
        </row>
        <row r="107">
          <cell r="DN107">
            <v>74751952</v>
          </cell>
        </row>
        <row r="108">
          <cell r="DN108">
            <v>7000000</v>
          </cell>
        </row>
        <row r="109">
          <cell r="DN109">
            <v>356000000</v>
          </cell>
        </row>
        <row r="110">
          <cell r="DN110">
            <v>350000000</v>
          </cell>
        </row>
        <row r="111">
          <cell r="DN111">
            <v>60000000</v>
          </cell>
        </row>
        <row r="112">
          <cell r="DN112">
            <v>75397803</v>
          </cell>
        </row>
        <row r="113">
          <cell r="DN113">
            <v>20000000</v>
          </cell>
        </row>
        <row r="114">
          <cell r="DN114">
            <v>50000000</v>
          </cell>
        </row>
        <row r="115">
          <cell r="DN115">
            <v>0</v>
          </cell>
        </row>
        <row r="116">
          <cell r="DN116">
            <v>0</v>
          </cell>
        </row>
        <row r="117">
          <cell r="DN117">
            <v>221000000</v>
          </cell>
        </row>
        <row r="118">
          <cell r="DM118" t="str">
            <v>S. ADMINISTRATIVO</v>
          </cell>
          <cell r="DN118">
            <v>15095645119</v>
          </cell>
          <cell r="DO118">
            <v>1329503234</v>
          </cell>
          <cell r="DP118">
            <v>8.807197198393546E-2</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149"/>
  <sheetViews>
    <sheetView showGridLines="0" zoomScaleNormal="100" zoomScalePageLayoutView="50" workbookViewId="0">
      <pane xSplit="3" ySplit="3" topLeftCell="AW121" activePane="bottomRight" state="frozen"/>
      <selection activeCell="Z102" sqref="Z102"/>
      <selection pane="topRight" activeCell="Z102" sqref="Z102"/>
      <selection pane="bottomLeft" activeCell="Z102" sqref="Z102"/>
      <selection pane="bottomRight" sqref="A1:B1048576"/>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hidden="1" customWidth="1"/>
    <col min="6" max="6" width="14.28515625" hidden="1" customWidth="1"/>
    <col min="7" max="7" width="14.5703125" customWidth="1"/>
    <col min="8" max="8" width="12.140625" customWidth="1"/>
    <col min="9" max="10" width="13.7109375" customWidth="1"/>
    <col min="11" max="11" width="14.42578125" customWidth="1"/>
    <col min="12" max="13" width="12.28515625" customWidth="1"/>
    <col min="14" max="14" width="13.5703125" customWidth="1"/>
    <col min="15" max="15" width="12.42578125" customWidth="1"/>
    <col min="16" max="16" width="12" customWidth="1"/>
    <col min="17" max="17" width="12.5703125" customWidth="1"/>
    <col min="18" max="18" width="12" customWidth="1"/>
    <col min="19" max="19" width="11.140625" customWidth="1"/>
    <col min="20" max="20" width="12.5703125" customWidth="1"/>
    <col min="21" max="21" width="11.140625" customWidth="1"/>
    <col min="22" max="22" width="14" customWidth="1"/>
    <col min="23" max="23" width="13.7109375" customWidth="1"/>
    <col min="24" max="24" width="12" customWidth="1"/>
    <col min="25" max="25" width="13.5703125" customWidth="1"/>
    <col min="26" max="26" width="13.28515625" customWidth="1"/>
    <col min="27" max="27" width="11.140625" customWidth="1"/>
    <col min="28" max="28" width="13.85546875" customWidth="1"/>
    <col min="29" max="29" width="8.28515625" customWidth="1"/>
    <col min="30" max="30" width="14.7109375" customWidth="1"/>
    <col min="31" max="31" width="13.5703125" customWidth="1"/>
    <col min="32" max="33" width="14" customWidth="1"/>
    <col min="34" max="34" width="17.28515625" customWidth="1"/>
    <col min="35" max="35" width="14.5703125" customWidth="1"/>
    <col min="36" max="36" width="16.140625" customWidth="1"/>
    <col min="37" max="39" width="15" customWidth="1"/>
    <col min="40" max="40" width="11.7109375" customWidth="1"/>
    <col min="41" max="41" width="13.28515625" customWidth="1"/>
    <col min="42" max="42" width="12.5703125" customWidth="1"/>
    <col min="43" max="44" width="14.140625" customWidth="1"/>
    <col min="45" max="45" width="13.5703125" customWidth="1"/>
    <col min="46" max="46" width="13.42578125" customWidth="1"/>
    <col min="47" max="47" width="17.7109375" customWidth="1"/>
    <col min="48" max="48" width="13.42578125" customWidth="1"/>
    <col min="49" max="49" width="14.85546875" customWidth="1"/>
    <col min="50" max="50" width="15.5703125" customWidth="1"/>
    <col min="51" max="51" width="13.85546875" customWidth="1"/>
    <col min="52" max="52" width="9" customWidth="1"/>
    <col min="53" max="53" width="14.85546875" customWidth="1"/>
    <col min="54" max="54" width="14.5703125" customWidth="1"/>
    <col min="55" max="55" width="16.5703125" customWidth="1"/>
    <col min="56" max="56" width="13.7109375" customWidth="1"/>
    <col min="57" max="62" width="16.5703125" customWidth="1"/>
    <col min="63" max="63" width="15" customWidth="1"/>
    <col min="64" max="65" width="14.42578125" customWidth="1"/>
    <col min="66" max="66" width="16.5703125" customWidth="1"/>
    <col min="67" max="67" width="13.28515625" customWidth="1"/>
    <col min="68" max="68" width="13.42578125" customWidth="1"/>
    <col min="69" max="69" width="12.85546875" customWidth="1"/>
    <col min="70" max="73" width="16.5703125" customWidth="1"/>
    <col min="74" max="74" width="14" customWidth="1"/>
    <col min="75" max="75" width="10.28515625" customWidth="1"/>
    <col min="76" max="76" width="14.7109375" customWidth="1"/>
    <col min="77" max="77" width="12.28515625" customWidth="1"/>
    <col min="78" max="79" width="13.28515625" customWidth="1"/>
    <col min="80" max="81" width="14" customWidth="1"/>
    <col min="82" max="82" width="15.42578125" customWidth="1"/>
    <col min="83" max="85" width="13.5703125" customWidth="1"/>
    <col min="86" max="86" width="11.7109375" customWidth="1"/>
    <col min="87" max="87" width="13.42578125" customWidth="1"/>
    <col min="88" max="88" width="15.7109375" customWidth="1"/>
    <col min="89" max="90" width="16.28515625" customWidth="1"/>
    <col min="91" max="91" width="13.7109375" customWidth="1"/>
    <col min="92" max="92" width="13" customWidth="1"/>
    <col min="93" max="94" width="14.28515625" customWidth="1"/>
    <col min="95" max="95" width="13.7109375" customWidth="1"/>
    <col min="96" max="96" width="12.28515625" customWidth="1"/>
    <col min="97" max="97" width="13.42578125" customWidth="1"/>
    <col min="98" max="98" width="9.7109375" customWidth="1"/>
    <col min="99" max="99" width="15" customWidth="1"/>
    <col min="100" max="100" width="13.7109375" customWidth="1"/>
    <col min="101" max="101" width="14.42578125" customWidth="1"/>
    <col min="102" max="102" width="12.85546875" customWidth="1"/>
    <col min="103" max="104" width="15.5703125" customWidth="1"/>
    <col min="105" max="105" width="14.42578125" customWidth="1"/>
    <col min="106" max="106" width="12.7109375" customWidth="1"/>
    <col min="107" max="108" width="13.5703125" customWidth="1"/>
    <col min="109" max="110" width="13.85546875" customWidth="1"/>
    <col min="111" max="111" width="13.7109375" customWidth="1"/>
    <col min="112" max="114" width="13.85546875" customWidth="1"/>
    <col min="115" max="115" width="13.28515625" customWidth="1"/>
    <col min="116" max="117" width="14.42578125" customWidth="1"/>
    <col min="118" max="118" width="14.85546875" customWidth="1"/>
    <col min="119" max="119" width="14.28515625" customWidth="1"/>
    <col min="120" max="120" width="13.5703125" customWidth="1"/>
    <col min="121" max="121" width="5.140625" customWidth="1"/>
    <col min="122" max="124" width="14.7109375" customWidth="1"/>
    <col min="125" max="125" width="2.140625" customWidth="1"/>
    <col min="126" max="126" width="17.42578125" customWidth="1"/>
    <col min="127" max="127" width="11.42578125" customWidth="1"/>
  </cols>
  <sheetData>
    <row r="1" spans="1:124" ht="15" customHeight="1" x14ac:dyDescent="0.3">
      <c r="C1" s="229" t="s">
        <v>0</v>
      </c>
      <c r="D1" s="230"/>
      <c r="E1" s="230"/>
      <c r="F1" s="231"/>
      <c r="G1" s="232" t="s">
        <v>1</v>
      </c>
      <c r="H1" s="233"/>
      <c r="I1" s="233"/>
      <c r="J1" s="233"/>
      <c r="K1" s="233"/>
      <c r="L1" s="233"/>
      <c r="M1" s="233"/>
      <c r="N1" s="233"/>
      <c r="O1" s="233"/>
      <c r="P1" s="233"/>
      <c r="Q1" s="233"/>
      <c r="R1" s="233"/>
      <c r="S1" s="233"/>
      <c r="T1" s="233"/>
      <c r="U1" s="233"/>
      <c r="V1" s="233"/>
      <c r="W1" s="233"/>
      <c r="X1" s="233"/>
      <c r="Y1" s="233"/>
      <c r="Z1" s="233"/>
      <c r="AA1" s="233"/>
      <c r="AB1" s="234"/>
      <c r="AC1" s="1"/>
      <c r="AD1" s="235" t="s">
        <v>2</v>
      </c>
      <c r="AE1" s="236"/>
      <c r="AF1" s="236"/>
      <c r="AG1" s="236"/>
      <c r="AH1" s="236"/>
      <c r="AI1" s="236"/>
      <c r="AJ1" s="236"/>
      <c r="AK1" s="236"/>
      <c r="AL1" s="236"/>
      <c r="AM1" s="236"/>
      <c r="AN1" s="236"/>
      <c r="AO1" s="236"/>
      <c r="AP1" s="236"/>
      <c r="AQ1" s="236"/>
      <c r="AR1" s="236"/>
      <c r="AS1" s="236"/>
      <c r="AT1" s="236"/>
      <c r="AU1" s="236"/>
      <c r="AV1" s="236"/>
      <c r="AW1" s="236"/>
      <c r="AX1" s="236"/>
      <c r="AY1" s="237"/>
      <c r="AZ1" s="2"/>
      <c r="BA1" s="3"/>
      <c r="BB1" s="227" t="s">
        <v>3</v>
      </c>
      <c r="BC1" s="228"/>
      <c r="BD1" s="228"/>
      <c r="BE1" s="228"/>
      <c r="BF1" s="228"/>
      <c r="BG1" s="228"/>
      <c r="BH1" s="228"/>
      <c r="BI1" s="228"/>
      <c r="BJ1" s="228"/>
      <c r="BK1" s="228"/>
      <c r="BL1" s="228"/>
      <c r="BM1" s="228"/>
      <c r="BN1" s="228"/>
      <c r="BO1" s="228"/>
      <c r="BP1" s="228"/>
      <c r="BQ1" s="228"/>
      <c r="BR1" s="228"/>
      <c r="BS1" s="228"/>
      <c r="BT1" s="228"/>
      <c r="BU1" s="228"/>
      <c r="BV1" s="228"/>
      <c r="BW1" s="238"/>
      <c r="BX1" s="227" t="s">
        <v>4</v>
      </c>
      <c r="BY1" s="228"/>
      <c r="BZ1" s="228"/>
      <c r="CA1" s="228"/>
      <c r="CB1" s="228"/>
      <c r="CC1" s="228"/>
      <c r="CD1" s="228"/>
      <c r="CE1" s="228"/>
      <c r="CF1" s="228"/>
      <c r="CG1" s="228"/>
      <c r="CH1" s="228"/>
      <c r="CI1" s="228"/>
      <c r="CJ1" s="228"/>
      <c r="CK1" s="228"/>
      <c r="CL1" s="228"/>
      <c r="CM1" s="228"/>
      <c r="CN1" s="228"/>
      <c r="CO1" s="228"/>
      <c r="CP1" s="228"/>
      <c r="CQ1" s="228"/>
      <c r="CR1" s="228"/>
      <c r="CS1" s="238"/>
      <c r="CT1" s="2"/>
      <c r="CU1" s="227" t="s">
        <v>3</v>
      </c>
      <c r="CV1" s="228"/>
      <c r="CW1" s="228"/>
      <c r="CX1" s="228"/>
      <c r="CY1" s="228"/>
      <c r="CZ1" s="228"/>
      <c r="DA1" s="228"/>
      <c r="DB1" s="228"/>
      <c r="DC1" s="228"/>
      <c r="DD1" s="228"/>
      <c r="DE1" s="228"/>
      <c r="DF1" s="228"/>
      <c r="DG1" s="228"/>
      <c r="DH1" s="228"/>
      <c r="DI1" s="228"/>
      <c r="DJ1" s="228"/>
      <c r="DK1" s="228"/>
      <c r="DL1" s="228"/>
      <c r="DM1" s="228"/>
      <c r="DN1" s="228"/>
      <c r="DO1" s="228"/>
      <c r="DP1" s="228"/>
    </row>
    <row r="2" spans="1:124" ht="15.6" customHeight="1" x14ac:dyDescent="0.25">
      <c r="A2" s="224" t="s">
        <v>5</v>
      </c>
      <c r="B2" s="224" t="s">
        <v>6</v>
      </c>
      <c r="C2" s="222" t="s">
        <v>7</v>
      </c>
      <c r="D2" s="222" t="s">
        <v>8</v>
      </c>
      <c r="E2" s="225" t="s">
        <v>9</v>
      </c>
      <c r="F2" s="222" t="s">
        <v>10</v>
      </c>
      <c r="G2" s="219" t="s">
        <v>11</v>
      </c>
      <c r="H2" s="220"/>
      <c r="I2" s="220"/>
      <c r="J2" s="220"/>
      <c r="K2" s="220"/>
      <c r="L2" s="220"/>
      <c r="M2" s="220"/>
      <c r="N2" s="220"/>
      <c r="O2" s="220"/>
      <c r="P2" s="220"/>
      <c r="Q2" s="220"/>
      <c r="R2" s="220"/>
      <c r="S2" s="220"/>
      <c r="T2" s="220"/>
      <c r="U2" s="220"/>
      <c r="V2" s="220"/>
      <c r="W2" s="220"/>
      <c r="X2" s="220"/>
      <c r="Y2" s="220"/>
      <c r="Z2" s="220"/>
      <c r="AA2" s="220"/>
      <c r="AB2" s="221"/>
      <c r="AC2" s="4"/>
      <c r="AD2" s="216" t="s">
        <v>12</v>
      </c>
      <c r="AE2" s="217"/>
      <c r="AF2" s="217"/>
      <c r="AG2" s="217"/>
      <c r="AH2" s="217"/>
      <c r="AI2" s="217"/>
      <c r="AJ2" s="217"/>
      <c r="AK2" s="217"/>
      <c r="AL2" s="217"/>
      <c r="AM2" s="217"/>
      <c r="AN2" s="217"/>
      <c r="AO2" s="217"/>
      <c r="AP2" s="217"/>
      <c r="AQ2" s="217"/>
      <c r="AR2" s="217"/>
      <c r="AS2" s="217"/>
      <c r="AT2" s="217"/>
      <c r="AU2" s="217"/>
      <c r="AV2" s="217"/>
      <c r="AW2" s="217"/>
      <c r="AX2" s="217"/>
      <c r="AY2" s="218"/>
      <c r="AZ2" s="5"/>
      <c r="BA2" s="6"/>
      <c r="BB2" s="211" t="s">
        <v>13</v>
      </c>
      <c r="BC2" s="212"/>
      <c r="BD2" s="212"/>
      <c r="BE2" s="212"/>
      <c r="BF2" s="212"/>
      <c r="BG2" s="212"/>
      <c r="BH2" s="212"/>
      <c r="BI2" s="212"/>
      <c r="BJ2" s="212"/>
      <c r="BK2" s="212"/>
      <c r="BL2" s="212"/>
      <c r="BM2" s="211" t="s">
        <v>13</v>
      </c>
      <c r="BN2" s="212"/>
      <c r="BO2" s="212"/>
      <c r="BP2" s="212"/>
      <c r="BQ2" s="212"/>
      <c r="BR2" s="212"/>
      <c r="BS2" s="212"/>
      <c r="BT2" s="212"/>
      <c r="BU2" s="212"/>
      <c r="BV2" s="213"/>
      <c r="BW2" s="7"/>
      <c r="BX2" s="8"/>
      <c r="BY2" s="216" t="s">
        <v>14</v>
      </c>
      <c r="BZ2" s="217"/>
      <c r="CA2" s="217"/>
      <c r="CB2" s="217"/>
      <c r="CC2" s="217"/>
      <c r="CD2" s="217"/>
      <c r="CE2" s="217"/>
      <c r="CF2" s="217"/>
      <c r="CG2" s="217"/>
      <c r="CH2" s="217"/>
      <c r="CI2" s="217"/>
      <c r="CJ2" s="217"/>
      <c r="CK2" s="9"/>
      <c r="CL2" s="9"/>
      <c r="CM2" s="217"/>
      <c r="CN2" s="217"/>
      <c r="CO2" s="217"/>
      <c r="CP2" s="217"/>
      <c r="CQ2" s="217"/>
      <c r="CR2" s="217"/>
      <c r="CS2" s="218"/>
      <c r="CT2" s="10"/>
      <c r="CU2" s="211" t="s">
        <v>13</v>
      </c>
      <c r="CV2" s="212"/>
      <c r="CW2" s="212"/>
      <c r="CX2" s="212"/>
      <c r="CY2" s="212"/>
      <c r="CZ2" s="212"/>
      <c r="DA2" s="212"/>
      <c r="DB2" s="212"/>
      <c r="DC2" s="212"/>
      <c r="DD2" s="212"/>
      <c r="DE2" s="212"/>
      <c r="DF2" s="212"/>
      <c r="DG2" s="212" t="s">
        <v>13</v>
      </c>
      <c r="DH2" s="212"/>
      <c r="DI2" s="212"/>
      <c r="DJ2" s="212"/>
      <c r="DK2" s="212"/>
      <c r="DL2" s="212"/>
      <c r="DM2" s="212"/>
      <c r="DN2" s="212"/>
      <c r="DO2" s="212"/>
      <c r="DP2" s="213"/>
    </row>
    <row r="3" spans="1:124" s="18" customFormat="1" ht="39" customHeight="1" x14ac:dyDescent="0.2">
      <c r="A3" s="224"/>
      <c r="B3" s="224"/>
      <c r="C3" s="223"/>
      <c r="D3" s="223"/>
      <c r="E3" s="226"/>
      <c r="F3" s="223"/>
      <c r="G3" s="11" t="s">
        <v>15</v>
      </c>
      <c r="H3" s="11" t="s">
        <v>16</v>
      </c>
      <c r="I3" s="11" t="s">
        <v>17</v>
      </c>
      <c r="J3" s="11" t="s">
        <v>18</v>
      </c>
      <c r="K3" s="11" t="s">
        <v>19</v>
      </c>
      <c r="L3" s="11" t="s">
        <v>20</v>
      </c>
      <c r="M3" s="11" t="s">
        <v>21</v>
      </c>
      <c r="N3" s="11" t="s">
        <v>22</v>
      </c>
      <c r="O3" s="11" t="s">
        <v>23</v>
      </c>
      <c r="P3" s="11" t="s">
        <v>24</v>
      </c>
      <c r="Q3" s="11" t="s">
        <v>25</v>
      </c>
      <c r="R3" s="11" t="s">
        <v>26</v>
      </c>
      <c r="S3" s="11" t="s">
        <v>27</v>
      </c>
      <c r="T3" s="11" t="s">
        <v>28</v>
      </c>
      <c r="U3" s="11" t="s">
        <v>29</v>
      </c>
      <c r="V3" s="11" t="s">
        <v>30</v>
      </c>
      <c r="W3" s="11" t="s">
        <v>31</v>
      </c>
      <c r="X3" s="11" t="s">
        <v>32</v>
      </c>
      <c r="Y3" s="11" t="s">
        <v>33</v>
      </c>
      <c r="Z3" s="11" t="s">
        <v>34</v>
      </c>
      <c r="AA3" s="11" t="s">
        <v>35</v>
      </c>
      <c r="AB3" s="11" t="s">
        <v>36</v>
      </c>
      <c r="AC3" s="12" t="s">
        <v>37</v>
      </c>
      <c r="AD3" s="13" t="s">
        <v>15</v>
      </c>
      <c r="AE3" s="13" t="s">
        <v>16</v>
      </c>
      <c r="AF3" s="13" t="s">
        <v>17</v>
      </c>
      <c r="AG3" s="13" t="s">
        <v>18</v>
      </c>
      <c r="AH3" s="13" t="s">
        <v>19</v>
      </c>
      <c r="AI3" s="13" t="s">
        <v>20</v>
      </c>
      <c r="AJ3" s="13" t="s">
        <v>21</v>
      </c>
      <c r="AK3" s="13" t="s">
        <v>22</v>
      </c>
      <c r="AL3" s="13" t="s">
        <v>23</v>
      </c>
      <c r="AM3" s="13" t="s">
        <v>24</v>
      </c>
      <c r="AN3" s="13" t="s">
        <v>25</v>
      </c>
      <c r="AO3" s="13" t="s">
        <v>26</v>
      </c>
      <c r="AP3" s="13" t="s">
        <v>27</v>
      </c>
      <c r="AQ3" s="13" t="s">
        <v>28</v>
      </c>
      <c r="AR3" s="13" t="s">
        <v>29</v>
      </c>
      <c r="AS3" s="13" t="s">
        <v>30</v>
      </c>
      <c r="AT3" s="13" t="s">
        <v>31</v>
      </c>
      <c r="AU3" s="13" t="s">
        <v>32</v>
      </c>
      <c r="AV3" s="13" t="s">
        <v>33</v>
      </c>
      <c r="AW3" s="13" t="s">
        <v>34</v>
      </c>
      <c r="AX3" s="13" t="s">
        <v>35</v>
      </c>
      <c r="AY3" s="13" t="s">
        <v>36</v>
      </c>
      <c r="AZ3" s="14" t="s">
        <v>37</v>
      </c>
      <c r="BA3" s="15" t="s">
        <v>15</v>
      </c>
      <c r="BB3" s="15" t="s">
        <v>16</v>
      </c>
      <c r="BC3" s="15" t="s">
        <v>17</v>
      </c>
      <c r="BD3" s="15" t="s">
        <v>38</v>
      </c>
      <c r="BE3" s="15" t="s">
        <v>19</v>
      </c>
      <c r="BF3" s="15" t="s">
        <v>20</v>
      </c>
      <c r="BG3" s="15" t="s">
        <v>21</v>
      </c>
      <c r="BH3" s="15" t="s">
        <v>22</v>
      </c>
      <c r="BI3" s="15" t="s">
        <v>23</v>
      </c>
      <c r="BJ3" s="15" t="s">
        <v>24</v>
      </c>
      <c r="BK3" s="15" t="s">
        <v>25</v>
      </c>
      <c r="BL3" s="15" t="s">
        <v>26</v>
      </c>
      <c r="BM3" s="15" t="s">
        <v>27</v>
      </c>
      <c r="BN3" s="15" t="s">
        <v>28</v>
      </c>
      <c r="BO3" s="15" t="s">
        <v>29</v>
      </c>
      <c r="BP3" s="15" t="s">
        <v>30</v>
      </c>
      <c r="BQ3" s="15" t="s">
        <v>31</v>
      </c>
      <c r="BR3" s="15" t="s">
        <v>32</v>
      </c>
      <c r="BS3" s="15" t="s">
        <v>33</v>
      </c>
      <c r="BT3" s="15" t="s">
        <v>34</v>
      </c>
      <c r="BU3" s="15" t="s">
        <v>35</v>
      </c>
      <c r="BV3" s="15" t="s">
        <v>36</v>
      </c>
      <c r="BW3" s="16" t="s">
        <v>37</v>
      </c>
      <c r="BX3" s="13" t="s">
        <v>15</v>
      </c>
      <c r="BY3" s="13" t="s">
        <v>16</v>
      </c>
      <c r="BZ3" s="13" t="s">
        <v>17</v>
      </c>
      <c r="CA3" s="13" t="s">
        <v>38</v>
      </c>
      <c r="CB3" s="13" t="s">
        <v>19</v>
      </c>
      <c r="CC3" s="13" t="s">
        <v>20</v>
      </c>
      <c r="CD3" s="13" t="s">
        <v>21</v>
      </c>
      <c r="CE3" s="13" t="s">
        <v>22</v>
      </c>
      <c r="CF3" s="13" t="s">
        <v>23</v>
      </c>
      <c r="CG3" s="13" t="s">
        <v>24</v>
      </c>
      <c r="CH3" s="13" t="s">
        <v>25</v>
      </c>
      <c r="CI3" s="13" t="s">
        <v>26</v>
      </c>
      <c r="CJ3" s="13" t="s">
        <v>27</v>
      </c>
      <c r="CK3" s="13" t="s">
        <v>28</v>
      </c>
      <c r="CL3" s="13" t="s">
        <v>29</v>
      </c>
      <c r="CM3" s="13" t="s">
        <v>30</v>
      </c>
      <c r="CN3" s="13" t="s">
        <v>31</v>
      </c>
      <c r="CO3" s="13" t="s">
        <v>32</v>
      </c>
      <c r="CP3" s="13" t="s">
        <v>33</v>
      </c>
      <c r="CQ3" s="13" t="s">
        <v>34</v>
      </c>
      <c r="CR3" s="13" t="s">
        <v>35</v>
      </c>
      <c r="CS3" s="13" t="s">
        <v>36</v>
      </c>
      <c r="CT3" s="17" t="s">
        <v>37</v>
      </c>
      <c r="CU3" s="15" t="s">
        <v>15</v>
      </c>
      <c r="CV3" s="15" t="s">
        <v>16</v>
      </c>
      <c r="CW3" s="15" t="s">
        <v>17</v>
      </c>
      <c r="CX3" s="15" t="s">
        <v>38</v>
      </c>
      <c r="CY3" s="15" t="s">
        <v>19</v>
      </c>
      <c r="CZ3" s="15" t="s">
        <v>20</v>
      </c>
      <c r="DA3" s="15" t="s">
        <v>21</v>
      </c>
      <c r="DB3" s="15" t="s">
        <v>22</v>
      </c>
      <c r="DC3" s="15" t="s">
        <v>23</v>
      </c>
      <c r="DD3" s="15" t="s">
        <v>24</v>
      </c>
      <c r="DE3" s="15" t="s">
        <v>25</v>
      </c>
      <c r="DF3" s="15" t="s">
        <v>26</v>
      </c>
      <c r="DG3" s="15" t="s">
        <v>27</v>
      </c>
      <c r="DH3" s="15" t="s">
        <v>28</v>
      </c>
      <c r="DI3" s="15" t="s">
        <v>29</v>
      </c>
      <c r="DJ3" s="15" t="s">
        <v>30</v>
      </c>
      <c r="DK3" s="15" t="s">
        <v>31</v>
      </c>
      <c r="DL3" s="15" t="s">
        <v>32</v>
      </c>
      <c r="DM3" s="15" t="s">
        <v>33</v>
      </c>
      <c r="DN3" s="15" t="s">
        <v>34</v>
      </c>
      <c r="DO3" s="15" t="s">
        <v>35</v>
      </c>
      <c r="DP3" s="15" t="s">
        <v>36</v>
      </c>
      <c r="DR3" s="18" t="s">
        <v>39</v>
      </c>
      <c r="DS3" s="18" t="s">
        <v>40</v>
      </c>
      <c r="DT3" s="18" t="s">
        <v>41</v>
      </c>
    </row>
    <row r="4" spans="1:124" ht="48" customHeight="1" x14ac:dyDescent="0.25">
      <c r="A4" s="19" t="s">
        <v>42</v>
      </c>
      <c r="B4" s="214" t="s">
        <v>43</v>
      </c>
      <c r="C4" s="20" t="s">
        <v>44</v>
      </c>
      <c r="D4" s="21" t="s">
        <v>45</v>
      </c>
      <c r="E4" s="22">
        <v>510</v>
      </c>
      <c r="F4" s="23" t="s">
        <v>46</v>
      </c>
      <c r="G4" s="24">
        <f t="shared" ref="G4:G34" si="0">SUM(H4:AB4)</f>
        <v>54000000</v>
      </c>
      <c r="H4" s="24"/>
      <c r="I4" s="24"/>
      <c r="J4" s="24"/>
      <c r="K4" s="24"/>
      <c r="L4" s="24"/>
      <c r="M4" s="24"/>
      <c r="N4" s="24"/>
      <c r="O4" s="24"/>
      <c r="P4" s="24"/>
      <c r="Q4" s="24"/>
      <c r="R4" s="24"/>
      <c r="S4" s="24"/>
      <c r="T4" s="24"/>
      <c r="U4" s="24"/>
      <c r="V4" s="24"/>
      <c r="W4" s="24">
        <v>20000000</v>
      </c>
      <c r="X4" s="24">
        <v>19000000</v>
      </c>
      <c r="Y4" s="24"/>
      <c r="Z4" s="24"/>
      <c r="AA4" s="24"/>
      <c r="AB4" s="24">
        <v>15000000</v>
      </c>
      <c r="AC4" s="25">
        <f>+AD4/G4</f>
        <v>0.44989307407407408</v>
      </c>
      <c r="AD4" s="24">
        <f t="shared" ref="AD4:AD34" si="1">SUM(AE4:AY4)</f>
        <v>24294226</v>
      </c>
      <c r="AE4" s="26"/>
      <c r="AF4" s="24"/>
      <c r="AG4" s="27"/>
      <c r="AH4" s="26"/>
      <c r="AI4" s="26"/>
      <c r="AJ4" s="24"/>
      <c r="AK4" s="28"/>
      <c r="AL4" s="28"/>
      <c r="AM4" s="28"/>
      <c r="AN4" s="28"/>
      <c r="AO4" s="28"/>
      <c r="AP4" s="28"/>
      <c r="AQ4" s="28"/>
      <c r="AR4" s="28"/>
      <c r="AS4" s="24"/>
      <c r="AT4" s="24">
        <f>+'[1]FEBRERO 2018'!$Y$922</f>
        <v>16470232</v>
      </c>
      <c r="AU4" s="24"/>
      <c r="AV4" s="24"/>
      <c r="AW4" s="24"/>
      <c r="AX4" s="24"/>
      <c r="AY4" s="24">
        <f>+'[1]FEBRERO 2018'!$AF$922</f>
        <v>7823994</v>
      </c>
      <c r="AZ4" s="25">
        <f t="shared" ref="AZ4:AZ87" si="2">1-AC4</f>
        <v>0.55010692592592592</v>
      </c>
      <c r="BA4" s="24">
        <f t="shared" ref="BA4:BA33" si="3">SUM(BB4:BV4)</f>
        <v>29705774</v>
      </c>
      <c r="BB4" s="24">
        <f t="shared" ref="BB4:BQ19" si="4">H4-AE4</f>
        <v>0</v>
      </c>
      <c r="BC4" s="24">
        <f t="shared" si="4"/>
        <v>0</v>
      </c>
      <c r="BD4" s="24">
        <f t="shared" si="4"/>
        <v>0</v>
      </c>
      <c r="BE4" s="24">
        <f t="shared" si="4"/>
        <v>0</v>
      </c>
      <c r="BF4" s="24">
        <f t="shared" si="4"/>
        <v>0</v>
      </c>
      <c r="BG4" s="24">
        <f t="shared" si="4"/>
        <v>0</v>
      </c>
      <c r="BH4" s="24">
        <f t="shared" si="4"/>
        <v>0</v>
      </c>
      <c r="BI4" s="24">
        <f t="shared" si="4"/>
        <v>0</v>
      </c>
      <c r="BJ4" s="24">
        <f t="shared" si="4"/>
        <v>0</v>
      </c>
      <c r="BK4" s="24">
        <f t="shared" si="4"/>
        <v>0</v>
      </c>
      <c r="BL4" s="24">
        <f t="shared" si="4"/>
        <v>0</v>
      </c>
      <c r="BM4" s="24">
        <f t="shared" si="4"/>
        <v>0</v>
      </c>
      <c r="BN4" s="24">
        <f t="shared" si="4"/>
        <v>0</v>
      </c>
      <c r="BO4" s="24">
        <f t="shared" si="4"/>
        <v>0</v>
      </c>
      <c r="BP4" s="24">
        <f t="shared" si="4"/>
        <v>0</v>
      </c>
      <c r="BQ4" s="24">
        <f t="shared" si="4"/>
        <v>3529768</v>
      </c>
      <c r="BR4" s="24">
        <f t="shared" ref="BR4:BV19" si="5">X4-AU4</f>
        <v>19000000</v>
      </c>
      <c r="BS4" s="24">
        <f t="shared" si="5"/>
        <v>0</v>
      </c>
      <c r="BT4" s="24">
        <f t="shared" si="5"/>
        <v>0</v>
      </c>
      <c r="BU4" s="24">
        <f t="shared" si="5"/>
        <v>0</v>
      </c>
      <c r="BV4" s="24">
        <f t="shared" si="5"/>
        <v>7176006</v>
      </c>
      <c r="BW4" s="25">
        <f>+BX4/G4</f>
        <v>0.35730048148148147</v>
      </c>
      <c r="BX4" s="24">
        <f t="shared" ref="BX4:BX34" si="6">SUM(BY4:CS4)</f>
        <v>19294226</v>
      </c>
      <c r="BY4" s="24"/>
      <c r="BZ4" s="24"/>
      <c r="CA4" s="24"/>
      <c r="CB4" s="24"/>
      <c r="CC4" s="24"/>
      <c r="CD4" s="24"/>
      <c r="CE4" s="24"/>
      <c r="CF4" s="24"/>
      <c r="CG4" s="24"/>
      <c r="CH4" s="24"/>
      <c r="CI4" s="24"/>
      <c r="CJ4" s="24"/>
      <c r="CK4" s="24"/>
      <c r="CL4" s="24"/>
      <c r="CM4" s="24"/>
      <c r="CN4" s="24">
        <f>+'[1]FEBRERO 2018'!$H$923+'[1]FEBRERO 2018'!$H$926+'[1]FEBRERO 2018'!$H$931+'[1]FEBRERO 2018'!$H$932+'[1]FEBRERO 2018'!$H$933+'[1]FEBRERO 2018'!$H$934</f>
        <v>16470232</v>
      </c>
      <c r="CO4" s="24"/>
      <c r="CP4" s="24"/>
      <c r="CQ4" s="24"/>
      <c r="CR4" s="24"/>
      <c r="CS4" s="24">
        <f>+'[1]FEBRERO 2018'!$H$928+'[1]FEBRERO 2018'!$H$935</f>
        <v>2823994</v>
      </c>
      <c r="CT4" s="25">
        <f t="shared" ref="CT4:CT70" si="7">1-BW4</f>
        <v>0.64269951851851848</v>
      </c>
      <c r="CU4" s="24">
        <f t="shared" ref="CU4:CU34" si="8">SUM(CV4:DP4)</f>
        <v>34705774</v>
      </c>
      <c r="CV4" s="24">
        <f t="shared" ref="CV4:DK19" si="9">H4-BY4</f>
        <v>0</v>
      </c>
      <c r="CW4" s="24">
        <f t="shared" si="9"/>
        <v>0</v>
      </c>
      <c r="CX4" s="24">
        <f t="shared" si="9"/>
        <v>0</v>
      </c>
      <c r="CY4" s="24">
        <f t="shared" si="9"/>
        <v>0</v>
      </c>
      <c r="CZ4" s="24">
        <f t="shared" si="9"/>
        <v>0</v>
      </c>
      <c r="DA4" s="24">
        <f t="shared" si="9"/>
        <v>0</v>
      </c>
      <c r="DB4" s="24">
        <f t="shared" si="9"/>
        <v>0</v>
      </c>
      <c r="DC4" s="24">
        <f t="shared" si="9"/>
        <v>0</v>
      </c>
      <c r="DD4" s="24">
        <f t="shared" si="9"/>
        <v>0</v>
      </c>
      <c r="DE4" s="24">
        <f t="shared" si="9"/>
        <v>0</v>
      </c>
      <c r="DF4" s="24">
        <f t="shared" si="9"/>
        <v>0</v>
      </c>
      <c r="DG4" s="24">
        <f t="shared" si="9"/>
        <v>0</v>
      </c>
      <c r="DH4" s="24">
        <f t="shared" si="9"/>
        <v>0</v>
      </c>
      <c r="DI4" s="24">
        <f t="shared" si="9"/>
        <v>0</v>
      </c>
      <c r="DJ4" s="24">
        <f t="shared" si="9"/>
        <v>0</v>
      </c>
      <c r="DK4" s="24">
        <f t="shared" si="9"/>
        <v>3529768</v>
      </c>
      <c r="DL4" s="24">
        <f t="shared" ref="DL4:DP19" si="10">X4-CO4</f>
        <v>19000000</v>
      </c>
      <c r="DM4" s="24">
        <f t="shared" si="10"/>
        <v>0</v>
      </c>
      <c r="DN4" s="24">
        <f t="shared" si="10"/>
        <v>0</v>
      </c>
      <c r="DO4" s="24">
        <f t="shared" si="10"/>
        <v>0</v>
      </c>
      <c r="DP4" s="24">
        <f t="shared" si="10"/>
        <v>12176006</v>
      </c>
      <c r="DR4" s="29">
        <f>+G4</f>
        <v>54000000</v>
      </c>
      <c r="DS4" s="29">
        <f>+AD4+BA4</f>
        <v>54000000</v>
      </c>
      <c r="DT4" s="29">
        <f t="shared" ref="DT4:DT72" si="11">+BX4+CU4</f>
        <v>54000000</v>
      </c>
    </row>
    <row r="5" spans="1:124" ht="45.75" customHeight="1" x14ac:dyDescent="0.25">
      <c r="A5" s="30"/>
      <c r="B5" s="214"/>
      <c r="C5" s="20" t="s">
        <v>47</v>
      </c>
      <c r="D5" s="21" t="s">
        <v>48</v>
      </c>
      <c r="E5" s="22">
        <v>510</v>
      </c>
      <c r="F5" s="23" t="s">
        <v>49</v>
      </c>
      <c r="G5" s="24">
        <f t="shared" si="0"/>
        <v>56000000</v>
      </c>
      <c r="H5" s="24"/>
      <c r="I5" s="24">
        <v>35000000</v>
      </c>
      <c r="J5" s="24"/>
      <c r="K5" s="24"/>
      <c r="L5" s="24"/>
      <c r="M5" s="24"/>
      <c r="N5" s="24"/>
      <c r="O5" s="24"/>
      <c r="P5" s="24"/>
      <c r="Q5" s="24"/>
      <c r="R5" s="24"/>
      <c r="S5" s="24"/>
      <c r="T5" s="24"/>
      <c r="U5" s="24"/>
      <c r="V5" s="24"/>
      <c r="W5" s="24"/>
      <c r="X5" s="24">
        <v>18000000</v>
      </c>
      <c r="Y5" s="24"/>
      <c r="Z5" s="24"/>
      <c r="AA5" s="24"/>
      <c r="AB5" s="24">
        <v>3000000</v>
      </c>
      <c r="AC5" s="25">
        <f>+AD5/G5</f>
        <v>0.24033882142857144</v>
      </c>
      <c r="AD5" s="24">
        <f>SUM(AE5:AY5)</f>
        <v>13458974</v>
      </c>
      <c r="AE5" s="24"/>
      <c r="AF5" s="24">
        <f>+'[2]ENERO 2018'!$K$758</f>
        <v>13458974</v>
      </c>
      <c r="AG5" s="24"/>
      <c r="AH5" s="24"/>
      <c r="AI5" s="24"/>
      <c r="AJ5" s="24"/>
      <c r="AK5" s="24"/>
      <c r="AL5" s="24"/>
      <c r="AM5" s="24"/>
      <c r="AN5" s="24"/>
      <c r="AO5" s="24"/>
      <c r="AP5" s="24"/>
      <c r="AQ5" s="24"/>
      <c r="AR5" s="24"/>
      <c r="AS5" s="24"/>
      <c r="AT5" s="24"/>
      <c r="AU5" s="24"/>
      <c r="AV5" s="24"/>
      <c r="AW5" s="24"/>
      <c r="AX5" s="24"/>
      <c r="AY5" s="24"/>
      <c r="AZ5" s="25">
        <f t="shared" si="2"/>
        <v>0.75966117857142856</v>
      </c>
      <c r="BA5" s="24">
        <f t="shared" si="3"/>
        <v>42541026</v>
      </c>
      <c r="BB5" s="24">
        <f t="shared" si="4"/>
        <v>0</v>
      </c>
      <c r="BC5" s="24">
        <f t="shared" si="4"/>
        <v>21541026</v>
      </c>
      <c r="BD5" s="24">
        <f t="shared" si="4"/>
        <v>0</v>
      </c>
      <c r="BE5" s="24">
        <f t="shared" si="4"/>
        <v>0</v>
      </c>
      <c r="BF5" s="24">
        <f t="shared" si="4"/>
        <v>0</v>
      </c>
      <c r="BG5" s="24">
        <f t="shared" si="4"/>
        <v>0</v>
      </c>
      <c r="BH5" s="24">
        <f t="shared" si="4"/>
        <v>0</v>
      </c>
      <c r="BI5" s="24">
        <f t="shared" si="4"/>
        <v>0</v>
      </c>
      <c r="BJ5" s="24">
        <f t="shared" si="4"/>
        <v>0</v>
      </c>
      <c r="BK5" s="24">
        <f t="shared" si="4"/>
        <v>0</v>
      </c>
      <c r="BL5" s="24">
        <f t="shared" si="4"/>
        <v>0</v>
      </c>
      <c r="BM5" s="24">
        <f t="shared" si="4"/>
        <v>0</v>
      </c>
      <c r="BN5" s="24">
        <f t="shared" si="4"/>
        <v>0</v>
      </c>
      <c r="BO5" s="24">
        <f t="shared" si="4"/>
        <v>0</v>
      </c>
      <c r="BP5" s="24">
        <f t="shared" si="4"/>
        <v>0</v>
      </c>
      <c r="BQ5" s="24">
        <f t="shared" si="4"/>
        <v>0</v>
      </c>
      <c r="BR5" s="24">
        <f t="shared" si="5"/>
        <v>18000000</v>
      </c>
      <c r="BS5" s="24">
        <f t="shared" si="5"/>
        <v>0</v>
      </c>
      <c r="BT5" s="24">
        <f t="shared" si="5"/>
        <v>0</v>
      </c>
      <c r="BU5" s="24">
        <f t="shared" si="5"/>
        <v>0</v>
      </c>
      <c r="BV5" s="24">
        <f t="shared" si="5"/>
        <v>3000000</v>
      </c>
      <c r="BW5" s="25">
        <f>+BX5/G5</f>
        <v>0.24033882142857144</v>
      </c>
      <c r="BX5" s="24">
        <f t="shared" si="6"/>
        <v>13458974</v>
      </c>
      <c r="BY5" s="24"/>
      <c r="BZ5" s="24">
        <f>+'[2]ENERO 2018'!$H$756</f>
        <v>13458974</v>
      </c>
      <c r="CA5" s="24"/>
      <c r="CB5" s="24"/>
      <c r="CC5" s="24"/>
      <c r="CD5" s="24"/>
      <c r="CE5" s="24"/>
      <c r="CF5" s="24"/>
      <c r="CG5" s="24"/>
      <c r="CH5" s="24"/>
      <c r="CI5" s="24"/>
      <c r="CJ5" s="24"/>
      <c r="CK5" s="24"/>
      <c r="CL5" s="24"/>
      <c r="CM5" s="24"/>
      <c r="CN5" s="24"/>
      <c r="CO5" s="24"/>
      <c r="CP5" s="24"/>
      <c r="CQ5" s="24"/>
      <c r="CR5" s="24"/>
      <c r="CS5" s="24"/>
      <c r="CT5" s="25">
        <f t="shared" si="7"/>
        <v>0.75966117857142856</v>
      </c>
      <c r="CU5" s="24">
        <f t="shared" si="8"/>
        <v>42541026</v>
      </c>
      <c r="CV5" s="24">
        <f t="shared" si="9"/>
        <v>0</v>
      </c>
      <c r="CW5" s="24">
        <f t="shared" si="9"/>
        <v>21541026</v>
      </c>
      <c r="CX5" s="24">
        <f t="shared" si="9"/>
        <v>0</v>
      </c>
      <c r="CY5" s="24">
        <f t="shared" si="9"/>
        <v>0</v>
      </c>
      <c r="CZ5" s="24">
        <f t="shared" si="9"/>
        <v>0</v>
      </c>
      <c r="DA5" s="24">
        <f t="shared" si="9"/>
        <v>0</v>
      </c>
      <c r="DB5" s="24">
        <f t="shared" si="9"/>
        <v>0</v>
      </c>
      <c r="DC5" s="24">
        <f t="shared" si="9"/>
        <v>0</v>
      </c>
      <c r="DD5" s="24">
        <f t="shared" si="9"/>
        <v>0</v>
      </c>
      <c r="DE5" s="24">
        <f t="shared" si="9"/>
        <v>0</v>
      </c>
      <c r="DF5" s="24">
        <f t="shared" si="9"/>
        <v>0</v>
      </c>
      <c r="DG5" s="24">
        <f t="shared" si="9"/>
        <v>0</v>
      </c>
      <c r="DH5" s="24">
        <f t="shared" si="9"/>
        <v>0</v>
      </c>
      <c r="DI5" s="24">
        <f t="shared" si="9"/>
        <v>0</v>
      </c>
      <c r="DJ5" s="24">
        <f t="shared" si="9"/>
        <v>0</v>
      </c>
      <c r="DK5" s="24">
        <f t="shared" si="9"/>
        <v>0</v>
      </c>
      <c r="DL5" s="24">
        <f t="shared" si="10"/>
        <v>18000000</v>
      </c>
      <c r="DM5" s="24">
        <f t="shared" si="10"/>
        <v>0</v>
      </c>
      <c r="DN5" s="24">
        <f t="shared" si="10"/>
        <v>0</v>
      </c>
      <c r="DO5" s="24">
        <f t="shared" si="10"/>
        <v>0</v>
      </c>
      <c r="DP5" s="24">
        <f t="shared" si="10"/>
        <v>3000000</v>
      </c>
      <c r="DR5" s="29">
        <f>+G5</f>
        <v>56000000</v>
      </c>
      <c r="DS5" s="29">
        <f t="shared" ref="DS5:DS22" si="12">+AD5+BA5</f>
        <v>56000000</v>
      </c>
      <c r="DT5" s="29">
        <f t="shared" si="11"/>
        <v>56000000</v>
      </c>
    </row>
    <row r="6" spans="1:124" ht="33" customHeight="1" x14ac:dyDescent="0.25">
      <c r="A6" s="30"/>
      <c r="B6" s="214"/>
      <c r="C6" s="20" t="s">
        <v>50</v>
      </c>
      <c r="D6" s="21" t="s">
        <v>51</v>
      </c>
      <c r="E6" s="22">
        <v>510</v>
      </c>
      <c r="F6" s="23" t="s">
        <v>52</v>
      </c>
      <c r="G6" s="24">
        <f t="shared" si="0"/>
        <v>38000000</v>
      </c>
      <c r="H6" s="24"/>
      <c r="I6" s="24"/>
      <c r="J6" s="24"/>
      <c r="K6" s="24"/>
      <c r="L6" s="24"/>
      <c r="M6" s="24"/>
      <c r="N6" s="24"/>
      <c r="O6" s="24"/>
      <c r="P6" s="24"/>
      <c r="Q6" s="24"/>
      <c r="R6" s="24"/>
      <c r="S6" s="24"/>
      <c r="T6" s="24"/>
      <c r="U6" s="24"/>
      <c r="V6" s="24"/>
      <c r="W6" s="24">
        <v>20000000</v>
      </c>
      <c r="X6" s="24"/>
      <c r="Y6" s="24">
        <v>15000000</v>
      </c>
      <c r="Z6" s="24"/>
      <c r="AA6" s="24"/>
      <c r="AB6" s="24">
        <v>3000000</v>
      </c>
      <c r="AC6" s="25">
        <f>+AD6/G6</f>
        <v>0.19473684210526315</v>
      </c>
      <c r="AD6" s="24">
        <f>SUM(AE6:AY6)</f>
        <v>7400000</v>
      </c>
      <c r="AE6" s="24"/>
      <c r="AF6" s="24"/>
      <c r="AG6" s="24"/>
      <c r="AH6" s="24"/>
      <c r="AI6" s="24"/>
      <c r="AJ6" s="24"/>
      <c r="AK6" s="24"/>
      <c r="AL6" s="24"/>
      <c r="AM6" s="24"/>
      <c r="AN6" s="24"/>
      <c r="AO6" s="24"/>
      <c r="AP6" s="24"/>
      <c r="AQ6" s="24"/>
      <c r="AR6" s="24"/>
      <c r="AS6" s="24"/>
      <c r="AT6" s="24">
        <f>+'[2]ENERO 2018'!$Y$765</f>
        <v>7400000</v>
      </c>
      <c r="AU6" s="24"/>
      <c r="AV6" s="24"/>
      <c r="AW6" s="24"/>
      <c r="AX6" s="24"/>
      <c r="AY6" s="24"/>
      <c r="AZ6" s="25">
        <f t="shared" si="2"/>
        <v>0.8052631578947369</v>
      </c>
      <c r="BA6" s="24">
        <f t="shared" si="3"/>
        <v>30600000</v>
      </c>
      <c r="BB6" s="24">
        <f t="shared" si="4"/>
        <v>0</v>
      </c>
      <c r="BC6" s="24">
        <f t="shared" si="4"/>
        <v>0</v>
      </c>
      <c r="BD6" s="24">
        <f t="shared" si="4"/>
        <v>0</v>
      </c>
      <c r="BE6" s="24">
        <f t="shared" si="4"/>
        <v>0</v>
      </c>
      <c r="BF6" s="24">
        <f t="shared" si="4"/>
        <v>0</v>
      </c>
      <c r="BG6" s="24">
        <f t="shared" si="4"/>
        <v>0</v>
      </c>
      <c r="BH6" s="24">
        <f t="shared" si="4"/>
        <v>0</v>
      </c>
      <c r="BI6" s="24">
        <f t="shared" si="4"/>
        <v>0</v>
      </c>
      <c r="BJ6" s="24">
        <f t="shared" si="4"/>
        <v>0</v>
      </c>
      <c r="BK6" s="24">
        <f t="shared" si="4"/>
        <v>0</v>
      </c>
      <c r="BL6" s="24">
        <f t="shared" si="4"/>
        <v>0</v>
      </c>
      <c r="BM6" s="24">
        <f t="shared" si="4"/>
        <v>0</v>
      </c>
      <c r="BN6" s="24">
        <f t="shared" si="4"/>
        <v>0</v>
      </c>
      <c r="BO6" s="24">
        <f t="shared" si="4"/>
        <v>0</v>
      </c>
      <c r="BP6" s="24">
        <f t="shared" si="4"/>
        <v>0</v>
      </c>
      <c r="BQ6" s="24">
        <f t="shared" si="4"/>
        <v>12600000</v>
      </c>
      <c r="BR6" s="24">
        <f t="shared" si="5"/>
        <v>0</v>
      </c>
      <c r="BS6" s="24">
        <f t="shared" si="5"/>
        <v>15000000</v>
      </c>
      <c r="BT6" s="24">
        <f t="shared" si="5"/>
        <v>0</v>
      </c>
      <c r="BU6" s="24">
        <f t="shared" si="5"/>
        <v>0</v>
      </c>
      <c r="BV6" s="24">
        <f t="shared" si="5"/>
        <v>3000000</v>
      </c>
      <c r="BW6" s="25">
        <f>+BX6/G6</f>
        <v>5.7894736842105263E-2</v>
      </c>
      <c r="BX6" s="24">
        <f t="shared" si="6"/>
        <v>2200000</v>
      </c>
      <c r="BY6" s="24"/>
      <c r="BZ6" s="24"/>
      <c r="CA6" s="24"/>
      <c r="CB6" s="24"/>
      <c r="CC6" s="24"/>
      <c r="CD6" s="24"/>
      <c r="CE6" s="24"/>
      <c r="CF6" s="24"/>
      <c r="CG6" s="24"/>
      <c r="CH6" s="24"/>
      <c r="CI6" s="24"/>
      <c r="CJ6" s="24"/>
      <c r="CK6" s="24"/>
      <c r="CL6" s="24"/>
      <c r="CM6" s="24"/>
      <c r="CN6" s="24">
        <f>+'[2]ENERO 2018'!$H$763</f>
        <v>2200000</v>
      </c>
      <c r="CO6" s="24"/>
      <c r="CP6" s="24"/>
      <c r="CQ6" s="24"/>
      <c r="CR6" s="24"/>
      <c r="CS6" s="24"/>
      <c r="CT6" s="25">
        <f t="shared" si="7"/>
        <v>0.94210526315789478</v>
      </c>
      <c r="CU6" s="24">
        <f t="shared" si="8"/>
        <v>35800000</v>
      </c>
      <c r="CV6" s="24">
        <f t="shared" si="9"/>
        <v>0</v>
      </c>
      <c r="CW6" s="24">
        <f t="shared" si="9"/>
        <v>0</v>
      </c>
      <c r="CX6" s="24">
        <f t="shared" si="9"/>
        <v>0</v>
      </c>
      <c r="CY6" s="24">
        <f t="shared" si="9"/>
        <v>0</v>
      </c>
      <c r="CZ6" s="24">
        <f t="shared" si="9"/>
        <v>0</v>
      </c>
      <c r="DA6" s="24">
        <f t="shared" si="9"/>
        <v>0</v>
      </c>
      <c r="DB6" s="24">
        <f t="shared" si="9"/>
        <v>0</v>
      </c>
      <c r="DC6" s="24">
        <f t="shared" si="9"/>
        <v>0</v>
      </c>
      <c r="DD6" s="24">
        <f t="shared" si="9"/>
        <v>0</v>
      </c>
      <c r="DE6" s="24">
        <f t="shared" si="9"/>
        <v>0</v>
      </c>
      <c r="DF6" s="24">
        <f t="shared" si="9"/>
        <v>0</v>
      </c>
      <c r="DG6" s="24">
        <f t="shared" si="9"/>
        <v>0</v>
      </c>
      <c r="DH6" s="24">
        <f t="shared" si="9"/>
        <v>0</v>
      </c>
      <c r="DI6" s="24">
        <f t="shared" si="9"/>
        <v>0</v>
      </c>
      <c r="DJ6" s="24">
        <f t="shared" si="9"/>
        <v>0</v>
      </c>
      <c r="DK6" s="24">
        <f t="shared" si="9"/>
        <v>17800000</v>
      </c>
      <c r="DL6" s="24">
        <f t="shared" si="10"/>
        <v>0</v>
      </c>
      <c r="DM6" s="24">
        <f t="shared" si="10"/>
        <v>15000000</v>
      </c>
      <c r="DN6" s="24">
        <f t="shared" si="10"/>
        <v>0</v>
      </c>
      <c r="DO6" s="24">
        <f t="shared" si="10"/>
        <v>0</v>
      </c>
      <c r="DP6" s="24">
        <f t="shared" si="10"/>
        <v>3000000</v>
      </c>
      <c r="DR6" s="29">
        <f>+G6</f>
        <v>38000000</v>
      </c>
      <c r="DS6" s="29">
        <f t="shared" si="12"/>
        <v>38000000</v>
      </c>
      <c r="DT6" s="29">
        <f t="shared" si="11"/>
        <v>38000000</v>
      </c>
    </row>
    <row r="7" spans="1:124" ht="90" customHeight="1" x14ac:dyDescent="0.25">
      <c r="A7" s="30"/>
      <c r="B7" s="214"/>
      <c r="C7" s="20" t="s">
        <v>53</v>
      </c>
      <c r="D7" s="21" t="s">
        <v>54</v>
      </c>
      <c r="E7" s="22">
        <v>510</v>
      </c>
      <c r="F7" s="23" t="s">
        <v>55</v>
      </c>
      <c r="G7" s="24">
        <f t="shared" si="0"/>
        <v>9000000</v>
      </c>
      <c r="H7" s="24"/>
      <c r="I7" s="24">
        <v>9000000</v>
      </c>
      <c r="J7" s="24"/>
      <c r="K7" s="24"/>
      <c r="L7" s="24"/>
      <c r="M7" s="24"/>
      <c r="N7" s="24"/>
      <c r="O7" s="24"/>
      <c r="P7" s="24"/>
      <c r="Q7" s="24"/>
      <c r="R7" s="24"/>
      <c r="S7" s="24"/>
      <c r="T7" s="24"/>
      <c r="U7" s="24"/>
      <c r="V7" s="24"/>
      <c r="W7" s="24"/>
      <c r="X7" s="24"/>
      <c r="Y7" s="24"/>
      <c r="Z7" s="24"/>
      <c r="AA7" s="24"/>
      <c r="AB7" s="24"/>
      <c r="AC7" s="25">
        <f t="shared" ref="AC7:AC8" si="13">+AD7/G7</f>
        <v>0</v>
      </c>
      <c r="AD7" s="24">
        <f t="shared" ref="AD7:AD8" si="14">SUM(AE7:AY7)</f>
        <v>0</v>
      </c>
      <c r="AE7" s="24"/>
      <c r="AF7" s="24"/>
      <c r="AG7" s="24"/>
      <c r="AH7" s="24"/>
      <c r="AI7" s="24"/>
      <c r="AJ7" s="24"/>
      <c r="AK7" s="24"/>
      <c r="AL7" s="24"/>
      <c r="AM7" s="24"/>
      <c r="AN7" s="24"/>
      <c r="AO7" s="24"/>
      <c r="AP7" s="24"/>
      <c r="AQ7" s="24"/>
      <c r="AR7" s="24"/>
      <c r="AS7" s="24"/>
      <c r="AT7" s="24"/>
      <c r="AU7" s="24"/>
      <c r="AV7" s="24"/>
      <c r="AW7" s="24"/>
      <c r="AX7" s="24"/>
      <c r="AY7" s="24"/>
      <c r="AZ7" s="25">
        <f t="shared" si="2"/>
        <v>1</v>
      </c>
      <c r="BA7" s="24">
        <f t="shared" si="3"/>
        <v>9000000</v>
      </c>
      <c r="BB7" s="24">
        <f t="shared" si="4"/>
        <v>0</v>
      </c>
      <c r="BC7" s="24">
        <f t="shared" si="4"/>
        <v>9000000</v>
      </c>
      <c r="BD7" s="24">
        <f t="shared" si="4"/>
        <v>0</v>
      </c>
      <c r="BE7" s="24">
        <f t="shared" si="4"/>
        <v>0</v>
      </c>
      <c r="BF7" s="24">
        <f t="shared" si="4"/>
        <v>0</v>
      </c>
      <c r="BG7" s="24">
        <f t="shared" si="4"/>
        <v>0</v>
      </c>
      <c r="BH7" s="24">
        <f t="shared" si="4"/>
        <v>0</v>
      </c>
      <c r="BI7" s="24">
        <f t="shared" si="4"/>
        <v>0</v>
      </c>
      <c r="BJ7" s="24">
        <f t="shared" si="4"/>
        <v>0</v>
      </c>
      <c r="BK7" s="24">
        <f t="shared" si="4"/>
        <v>0</v>
      </c>
      <c r="BL7" s="24">
        <f t="shared" si="4"/>
        <v>0</v>
      </c>
      <c r="BM7" s="24">
        <f t="shared" si="4"/>
        <v>0</v>
      </c>
      <c r="BN7" s="24">
        <f t="shared" si="4"/>
        <v>0</v>
      </c>
      <c r="BO7" s="24">
        <f t="shared" si="4"/>
        <v>0</v>
      </c>
      <c r="BP7" s="24">
        <f t="shared" si="4"/>
        <v>0</v>
      </c>
      <c r="BQ7" s="24">
        <f t="shared" si="4"/>
        <v>0</v>
      </c>
      <c r="BR7" s="24">
        <f t="shared" si="5"/>
        <v>0</v>
      </c>
      <c r="BS7" s="24">
        <f t="shared" si="5"/>
        <v>0</v>
      </c>
      <c r="BT7" s="24">
        <f t="shared" si="5"/>
        <v>0</v>
      </c>
      <c r="BU7" s="24">
        <f t="shared" si="5"/>
        <v>0</v>
      </c>
      <c r="BV7" s="24">
        <f t="shared" si="5"/>
        <v>0</v>
      </c>
      <c r="BW7" s="25">
        <f t="shared" ref="BW7:BW13" si="15">+BX7/G7</f>
        <v>0</v>
      </c>
      <c r="BX7" s="24">
        <f t="shared" si="6"/>
        <v>0</v>
      </c>
      <c r="BY7" s="24"/>
      <c r="BZ7" s="24"/>
      <c r="CA7" s="24"/>
      <c r="CB7" s="24"/>
      <c r="CC7" s="24"/>
      <c r="CD7" s="24"/>
      <c r="CE7" s="24"/>
      <c r="CF7" s="24"/>
      <c r="CG7" s="24"/>
      <c r="CH7" s="24"/>
      <c r="CI7" s="24"/>
      <c r="CJ7" s="24"/>
      <c r="CK7" s="24"/>
      <c r="CL7" s="24"/>
      <c r="CM7" s="24"/>
      <c r="CN7" s="24"/>
      <c r="CO7" s="24"/>
      <c r="CP7" s="24"/>
      <c r="CQ7" s="24"/>
      <c r="CR7" s="24"/>
      <c r="CS7" s="24"/>
      <c r="CT7" s="25">
        <f t="shared" si="7"/>
        <v>1</v>
      </c>
      <c r="CU7" s="24">
        <f t="shared" si="8"/>
        <v>9000000</v>
      </c>
      <c r="CV7" s="24">
        <f t="shared" si="9"/>
        <v>0</v>
      </c>
      <c r="CW7" s="24">
        <f t="shared" si="9"/>
        <v>9000000</v>
      </c>
      <c r="CX7" s="24">
        <f t="shared" si="9"/>
        <v>0</v>
      </c>
      <c r="CY7" s="24">
        <f t="shared" si="9"/>
        <v>0</v>
      </c>
      <c r="CZ7" s="24">
        <f t="shared" si="9"/>
        <v>0</v>
      </c>
      <c r="DA7" s="24">
        <f t="shared" si="9"/>
        <v>0</v>
      </c>
      <c r="DB7" s="24">
        <f t="shared" si="9"/>
        <v>0</v>
      </c>
      <c r="DC7" s="24">
        <f t="shared" si="9"/>
        <v>0</v>
      </c>
      <c r="DD7" s="24">
        <f t="shared" si="9"/>
        <v>0</v>
      </c>
      <c r="DE7" s="24">
        <f t="shared" si="9"/>
        <v>0</v>
      </c>
      <c r="DF7" s="24">
        <f t="shared" si="9"/>
        <v>0</v>
      </c>
      <c r="DG7" s="24">
        <f t="shared" si="9"/>
        <v>0</v>
      </c>
      <c r="DH7" s="24">
        <f t="shared" si="9"/>
        <v>0</v>
      </c>
      <c r="DI7" s="24">
        <f t="shared" si="9"/>
        <v>0</v>
      </c>
      <c r="DJ7" s="24">
        <f t="shared" si="9"/>
        <v>0</v>
      </c>
      <c r="DK7" s="24">
        <f t="shared" si="9"/>
        <v>0</v>
      </c>
      <c r="DL7" s="24">
        <f t="shared" si="10"/>
        <v>0</v>
      </c>
      <c r="DM7" s="24">
        <f t="shared" si="10"/>
        <v>0</v>
      </c>
      <c r="DN7" s="24">
        <f t="shared" si="10"/>
        <v>0</v>
      </c>
      <c r="DO7" s="24">
        <f t="shared" si="10"/>
        <v>0</v>
      </c>
      <c r="DP7" s="24">
        <f t="shared" si="10"/>
        <v>0</v>
      </c>
      <c r="DR7" s="29">
        <f t="shared" ref="DR7:DR8" si="16">+G7</f>
        <v>9000000</v>
      </c>
      <c r="DS7" s="29">
        <f t="shared" si="12"/>
        <v>9000000</v>
      </c>
      <c r="DT7" s="29">
        <f t="shared" si="11"/>
        <v>9000000</v>
      </c>
    </row>
    <row r="8" spans="1:124" ht="45" customHeight="1" x14ac:dyDescent="0.25">
      <c r="A8" s="30"/>
      <c r="B8" s="214"/>
      <c r="C8" s="20" t="s">
        <v>56</v>
      </c>
      <c r="D8" s="21" t="s">
        <v>57</v>
      </c>
      <c r="E8" s="22">
        <v>510</v>
      </c>
      <c r="F8" s="23" t="s">
        <v>55</v>
      </c>
      <c r="G8" s="24">
        <f t="shared" si="0"/>
        <v>25000000</v>
      </c>
      <c r="H8" s="24"/>
      <c r="I8" s="24">
        <v>25000000</v>
      </c>
      <c r="J8" s="24"/>
      <c r="K8" s="24"/>
      <c r="L8" s="24"/>
      <c r="M8" s="24"/>
      <c r="N8" s="24"/>
      <c r="O8" s="24"/>
      <c r="P8" s="24"/>
      <c r="Q8" s="24"/>
      <c r="R8" s="24"/>
      <c r="S8" s="24"/>
      <c r="T8" s="24"/>
      <c r="U8" s="24"/>
      <c r="V8" s="24"/>
      <c r="W8" s="24"/>
      <c r="X8" s="24"/>
      <c r="Y8" s="24"/>
      <c r="Z8" s="24"/>
      <c r="AA8" s="24"/>
      <c r="AB8" s="24"/>
      <c r="AC8" s="25">
        <f t="shared" si="13"/>
        <v>0</v>
      </c>
      <c r="AD8" s="24">
        <f t="shared" si="14"/>
        <v>0</v>
      </c>
      <c r="AE8" s="24"/>
      <c r="AF8" s="24"/>
      <c r="AG8" s="24"/>
      <c r="AH8" s="24"/>
      <c r="AI8" s="24"/>
      <c r="AJ8" s="24"/>
      <c r="AK8" s="24"/>
      <c r="AL8" s="24"/>
      <c r="AM8" s="24"/>
      <c r="AN8" s="24"/>
      <c r="AO8" s="24"/>
      <c r="AP8" s="24"/>
      <c r="AQ8" s="24"/>
      <c r="AR8" s="24"/>
      <c r="AS8" s="24"/>
      <c r="AT8" s="24"/>
      <c r="AU8" s="24"/>
      <c r="AV8" s="24"/>
      <c r="AW8" s="24"/>
      <c r="AX8" s="24"/>
      <c r="AY8" s="24"/>
      <c r="AZ8" s="25">
        <f t="shared" si="2"/>
        <v>1</v>
      </c>
      <c r="BA8" s="24">
        <f t="shared" si="3"/>
        <v>25000000</v>
      </c>
      <c r="BB8" s="24">
        <f t="shared" si="4"/>
        <v>0</v>
      </c>
      <c r="BC8" s="24">
        <f t="shared" si="4"/>
        <v>25000000</v>
      </c>
      <c r="BD8" s="24">
        <f t="shared" si="4"/>
        <v>0</v>
      </c>
      <c r="BE8" s="24">
        <f t="shared" si="4"/>
        <v>0</v>
      </c>
      <c r="BF8" s="24">
        <f t="shared" si="4"/>
        <v>0</v>
      </c>
      <c r="BG8" s="24">
        <f t="shared" si="4"/>
        <v>0</v>
      </c>
      <c r="BH8" s="24">
        <f t="shared" si="4"/>
        <v>0</v>
      </c>
      <c r="BI8" s="24">
        <f t="shared" si="4"/>
        <v>0</v>
      </c>
      <c r="BJ8" s="24">
        <f t="shared" si="4"/>
        <v>0</v>
      </c>
      <c r="BK8" s="24">
        <f t="shared" si="4"/>
        <v>0</v>
      </c>
      <c r="BL8" s="24">
        <f t="shared" si="4"/>
        <v>0</v>
      </c>
      <c r="BM8" s="24">
        <f t="shared" si="4"/>
        <v>0</v>
      </c>
      <c r="BN8" s="24">
        <f t="shared" si="4"/>
        <v>0</v>
      </c>
      <c r="BO8" s="24">
        <f t="shared" si="4"/>
        <v>0</v>
      </c>
      <c r="BP8" s="24">
        <f t="shared" si="4"/>
        <v>0</v>
      </c>
      <c r="BQ8" s="24">
        <f t="shared" si="4"/>
        <v>0</v>
      </c>
      <c r="BR8" s="24">
        <f t="shared" si="5"/>
        <v>0</v>
      </c>
      <c r="BS8" s="24">
        <f t="shared" si="5"/>
        <v>0</v>
      </c>
      <c r="BT8" s="24">
        <f t="shared" si="5"/>
        <v>0</v>
      </c>
      <c r="BU8" s="24">
        <f t="shared" si="5"/>
        <v>0</v>
      </c>
      <c r="BV8" s="24">
        <f t="shared" si="5"/>
        <v>0</v>
      </c>
      <c r="BW8" s="25">
        <f t="shared" si="15"/>
        <v>0</v>
      </c>
      <c r="BX8" s="24">
        <f t="shared" si="6"/>
        <v>0</v>
      </c>
      <c r="BY8" s="24"/>
      <c r="BZ8" s="24"/>
      <c r="CA8" s="24"/>
      <c r="CB8" s="24"/>
      <c r="CC8" s="24"/>
      <c r="CD8" s="24"/>
      <c r="CE8" s="24"/>
      <c r="CF8" s="24"/>
      <c r="CG8" s="24"/>
      <c r="CH8" s="24"/>
      <c r="CI8" s="24"/>
      <c r="CJ8" s="24"/>
      <c r="CK8" s="24"/>
      <c r="CL8" s="24"/>
      <c r="CM8" s="24"/>
      <c r="CN8" s="24"/>
      <c r="CO8" s="24"/>
      <c r="CP8" s="24"/>
      <c r="CQ8" s="24"/>
      <c r="CR8" s="24"/>
      <c r="CS8" s="24"/>
      <c r="CT8" s="25">
        <f t="shared" si="7"/>
        <v>1</v>
      </c>
      <c r="CU8" s="24">
        <f t="shared" si="8"/>
        <v>25000000</v>
      </c>
      <c r="CV8" s="24">
        <f t="shared" si="9"/>
        <v>0</v>
      </c>
      <c r="CW8" s="24">
        <f t="shared" si="9"/>
        <v>25000000</v>
      </c>
      <c r="CX8" s="24">
        <f t="shared" si="9"/>
        <v>0</v>
      </c>
      <c r="CY8" s="24">
        <f t="shared" si="9"/>
        <v>0</v>
      </c>
      <c r="CZ8" s="24">
        <f t="shared" si="9"/>
        <v>0</v>
      </c>
      <c r="DA8" s="24">
        <f t="shared" si="9"/>
        <v>0</v>
      </c>
      <c r="DB8" s="24">
        <f t="shared" si="9"/>
        <v>0</v>
      </c>
      <c r="DC8" s="24">
        <f t="shared" si="9"/>
        <v>0</v>
      </c>
      <c r="DD8" s="24">
        <f t="shared" si="9"/>
        <v>0</v>
      </c>
      <c r="DE8" s="24">
        <f t="shared" si="9"/>
        <v>0</v>
      </c>
      <c r="DF8" s="24">
        <f t="shared" si="9"/>
        <v>0</v>
      </c>
      <c r="DG8" s="24">
        <f t="shared" si="9"/>
        <v>0</v>
      </c>
      <c r="DH8" s="24">
        <f t="shared" si="9"/>
        <v>0</v>
      </c>
      <c r="DI8" s="24">
        <f t="shared" si="9"/>
        <v>0</v>
      </c>
      <c r="DJ8" s="24">
        <f t="shared" si="9"/>
        <v>0</v>
      </c>
      <c r="DK8" s="24">
        <f t="shared" si="9"/>
        <v>0</v>
      </c>
      <c r="DL8" s="24">
        <f t="shared" si="10"/>
        <v>0</v>
      </c>
      <c r="DM8" s="24">
        <f t="shared" si="10"/>
        <v>0</v>
      </c>
      <c r="DN8" s="24">
        <f t="shared" si="10"/>
        <v>0</v>
      </c>
      <c r="DO8" s="24">
        <f t="shared" si="10"/>
        <v>0</v>
      </c>
      <c r="DP8" s="24">
        <f t="shared" si="10"/>
        <v>0</v>
      </c>
      <c r="DR8" s="29">
        <f t="shared" si="16"/>
        <v>25000000</v>
      </c>
      <c r="DS8" s="29">
        <f t="shared" si="12"/>
        <v>25000000</v>
      </c>
      <c r="DT8" s="29">
        <f t="shared" si="11"/>
        <v>25000000</v>
      </c>
    </row>
    <row r="9" spans="1:124" ht="33.75" customHeight="1" x14ac:dyDescent="0.25">
      <c r="A9" s="30"/>
      <c r="B9" s="215" t="s">
        <v>58</v>
      </c>
      <c r="C9" s="20" t="s">
        <v>59</v>
      </c>
      <c r="D9" s="21" t="s">
        <v>60</v>
      </c>
      <c r="E9" s="22">
        <v>510</v>
      </c>
      <c r="F9" s="23" t="s">
        <v>61</v>
      </c>
      <c r="G9" s="24">
        <f t="shared" si="0"/>
        <v>37000000</v>
      </c>
      <c r="H9" s="24"/>
      <c r="I9" s="24"/>
      <c r="J9" s="24"/>
      <c r="K9" s="24"/>
      <c r="L9" s="24"/>
      <c r="M9" s="24"/>
      <c r="N9" s="24"/>
      <c r="O9" s="24"/>
      <c r="P9" s="24"/>
      <c r="Q9" s="24"/>
      <c r="R9" s="24"/>
      <c r="S9" s="24"/>
      <c r="T9" s="24"/>
      <c r="U9" s="24"/>
      <c r="V9" s="24"/>
      <c r="W9" s="24">
        <v>16000000</v>
      </c>
      <c r="X9" s="24"/>
      <c r="Y9" s="24"/>
      <c r="Z9" s="24"/>
      <c r="AA9" s="24"/>
      <c r="AB9" s="24">
        <v>21000000</v>
      </c>
      <c r="AC9" s="25">
        <f>+AD9/G9</f>
        <v>0.16216216216216217</v>
      </c>
      <c r="AD9" s="24">
        <f>SUM(AE9:AY9)</f>
        <v>6000000</v>
      </c>
      <c r="AE9" s="24"/>
      <c r="AF9" s="24"/>
      <c r="AG9" s="24"/>
      <c r="AH9" s="24"/>
      <c r="AI9" s="24"/>
      <c r="AJ9" s="24"/>
      <c r="AK9" s="24"/>
      <c r="AL9" s="24"/>
      <c r="AM9" s="24"/>
      <c r="AN9" s="24"/>
      <c r="AO9" s="24"/>
      <c r="AP9" s="24"/>
      <c r="AQ9" s="24"/>
      <c r="AR9" s="24"/>
      <c r="AS9" s="24"/>
      <c r="AT9" s="24"/>
      <c r="AU9" s="24"/>
      <c r="AV9" s="24"/>
      <c r="AW9" s="24"/>
      <c r="AX9" s="24"/>
      <c r="AY9" s="24">
        <f>+'[2]ENERO 2018'!$AF$785</f>
        <v>6000000</v>
      </c>
      <c r="AZ9" s="25">
        <f t="shared" si="2"/>
        <v>0.83783783783783783</v>
      </c>
      <c r="BA9" s="24">
        <f t="shared" si="3"/>
        <v>31000000</v>
      </c>
      <c r="BB9" s="24">
        <f t="shared" si="4"/>
        <v>0</v>
      </c>
      <c r="BC9" s="24">
        <f t="shared" si="4"/>
        <v>0</v>
      </c>
      <c r="BD9" s="24">
        <f t="shared" si="4"/>
        <v>0</v>
      </c>
      <c r="BE9" s="24">
        <f t="shared" si="4"/>
        <v>0</v>
      </c>
      <c r="BF9" s="24">
        <f t="shared" si="4"/>
        <v>0</v>
      </c>
      <c r="BG9" s="24">
        <f t="shared" si="4"/>
        <v>0</v>
      </c>
      <c r="BH9" s="24">
        <f t="shared" si="4"/>
        <v>0</v>
      </c>
      <c r="BI9" s="24">
        <f t="shared" si="4"/>
        <v>0</v>
      </c>
      <c r="BJ9" s="24">
        <f t="shared" si="4"/>
        <v>0</v>
      </c>
      <c r="BK9" s="24">
        <f t="shared" si="4"/>
        <v>0</v>
      </c>
      <c r="BL9" s="24">
        <f t="shared" si="4"/>
        <v>0</v>
      </c>
      <c r="BM9" s="24">
        <f t="shared" si="4"/>
        <v>0</v>
      </c>
      <c r="BN9" s="24">
        <f t="shared" si="4"/>
        <v>0</v>
      </c>
      <c r="BO9" s="24">
        <f t="shared" si="4"/>
        <v>0</v>
      </c>
      <c r="BP9" s="24">
        <f t="shared" si="4"/>
        <v>0</v>
      </c>
      <c r="BQ9" s="24">
        <f t="shared" si="4"/>
        <v>16000000</v>
      </c>
      <c r="BR9" s="24">
        <f t="shared" si="5"/>
        <v>0</v>
      </c>
      <c r="BS9" s="24">
        <f t="shared" si="5"/>
        <v>0</v>
      </c>
      <c r="BT9" s="24">
        <f t="shared" si="5"/>
        <v>0</v>
      </c>
      <c r="BU9" s="24">
        <f t="shared" si="5"/>
        <v>0</v>
      </c>
      <c r="BV9" s="24">
        <f t="shared" si="5"/>
        <v>15000000</v>
      </c>
      <c r="BW9" s="25">
        <f t="shared" si="15"/>
        <v>0.11304524324324325</v>
      </c>
      <c r="BX9" s="24">
        <f t="shared" si="6"/>
        <v>4182674</v>
      </c>
      <c r="BY9" s="24"/>
      <c r="BZ9" s="24"/>
      <c r="CA9" s="24"/>
      <c r="CB9" s="24"/>
      <c r="CC9" s="24"/>
      <c r="CD9" s="24"/>
      <c r="CE9" s="24"/>
      <c r="CF9" s="24"/>
      <c r="CG9" s="24"/>
      <c r="CH9" s="24"/>
      <c r="CI9" s="24"/>
      <c r="CJ9" s="24"/>
      <c r="CK9" s="24"/>
      <c r="CL9" s="24"/>
      <c r="CM9" s="24"/>
      <c r="CN9" s="24"/>
      <c r="CO9" s="24"/>
      <c r="CP9" s="24"/>
      <c r="CQ9" s="24"/>
      <c r="CR9" s="24"/>
      <c r="CS9" s="24">
        <f>+'[1]FEBRERO 2018'!$H$964</f>
        <v>4182674</v>
      </c>
      <c r="CT9" s="25">
        <f t="shared" si="7"/>
        <v>0.88695475675675672</v>
      </c>
      <c r="CU9" s="24">
        <f t="shared" si="8"/>
        <v>32817326</v>
      </c>
      <c r="CV9" s="24">
        <f t="shared" si="9"/>
        <v>0</v>
      </c>
      <c r="CW9" s="24">
        <f t="shared" si="9"/>
        <v>0</v>
      </c>
      <c r="CX9" s="24">
        <f t="shared" si="9"/>
        <v>0</v>
      </c>
      <c r="CY9" s="24">
        <f t="shared" si="9"/>
        <v>0</v>
      </c>
      <c r="CZ9" s="24">
        <f t="shared" si="9"/>
        <v>0</v>
      </c>
      <c r="DA9" s="24">
        <f t="shared" si="9"/>
        <v>0</v>
      </c>
      <c r="DB9" s="24">
        <f t="shared" si="9"/>
        <v>0</v>
      </c>
      <c r="DC9" s="24">
        <f t="shared" si="9"/>
        <v>0</v>
      </c>
      <c r="DD9" s="24">
        <f t="shared" si="9"/>
        <v>0</v>
      </c>
      <c r="DE9" s="24">
        <f t="shared" si="9"/>
        <v>0</v>
      </c>
      <c r="DF9" s="24">
        <f t="shared" si="9"/>
        <v>0</v>
      </c>
      <c r="DG9" s="24">
        <f t="shared" si="9"/>
        <v>0</v>
      </c>
      <c r="DH9" s="24">
        <f t="shared" si="9"/>
        <v>0</v>
      </c>
      <c r="DI9" s="24">
        <f t="shared" si="9"/>
        <v>0</v>
      </c>
      <c r="DJ9" s="24">
        <f t="shared" si="9"/>
        <v>0</v>
      </c>
      <c r="DK9" s="24">
        <f t="shared" si="9"/>
        <v>16000000</v>
      </c>
      <c r="DL9" s="24">
        <f t="shared" si="10"/>
        <v>0</v>
      </c>
      <c r="DM9" s="24">
        <f t="shared" si="10"/>
        <v>0</v>
      </c>
      <c r="DN9" s="24">
        <f t="shared" si="10"/>
        <v>0</v>
      </c>
      <c r="DO9" s="24">
        <f t="shared" si="10"/>
        <v>0</v>
      </c>
      <c r="DP9" s="24">
        <f t="shared" si="10"/>
        <v>16817326</v>
      </c>
      <c r="DR9" s="29">
        <f>+G9</f>
        <v>37000000</v>
      </c>
      <c r="DS9" s="29">
        <f t="shared" si="12"/>
        <v>37000000</v>
      </c>
      <c r="DT9" s="29">
        <f t="shared" si="11"/>
        <v>37000000</v>
      </c>
    </row>
    <row r="10" spans="1:124" ht="21.75" customHeight="1" x14ac:dyDescent="0.25">
      <c r="A10" s="30"/>
      <c r="B10" s="215"/>
      <c r="C10" s="20" t="s">
        <v>62</v>
      </c>
      <c r="D10" s="21" t="s">
        <v>63</v>
      </c>
      <c r="E10" s="22">
        <v>510</v>
      </c>
      <c r="F10" s="23" t="s">
        <v>55</v>
      </c>
      <c r="G10" s="24">
        <f t="shared" si="0"/>
        <v>0</v>
      </c>
      <c r="H10" s="24"/>
      <c r="I10" s="24"/>
      <c r="J10" s="24"/>
      <c r="K10" s="24"/>
      <c r="L10" s="24"/>
      <c r="M10" s="24"/>
      <c r="N10" s="24"/>
      <c r="O10" s="24"/>
      <c r="P10" s="24"/>
      <c r="Q10" s="24"/>
      <c r="R10" s="24"/>
      <c r="S10" s="24"/>
      <c r="T10" s="24"/>
      <c r="U10" s="24"/>
      <c r="V10" s="24"/>
      <c r="W10" s="24"/>
      <c r="X10" s="24"/>
      <c r="Y10" s="24"/>
      <c r="Z10" s="24"/>
      <c r="AA10" s="24"/>
      <c r="AB10" s="24"/>
      <c r="AC10" s="25" t="e">
        <f t="shared" ref="AC10:AC27" si="17">+AD10/G10</f>
        <v>#DIV/0!</v>
      </c>
      <c r="AD10" s="24">
        <f t="shared" ref="AD10:AD13" si="18">SUM(AE10:AY10)</f>
        <v>0</v>
      </c>
      <c r="AE10" s="24"/>
      <c r="AF10" s="24"/>
      <c r="AG10" s="24"/>
      <c r="AH10" s="24"/>
      <c r="AI10" s="24"/>
      <c r="AJ10" s="24"/>
      <c r="AK10" s="24"/>
      <c r="AL10" s="24"/>
      <c r="AM10" s="24"/>
      <c r="AN10" s="24"/>
      <c r="AO10" s="24"/>
      <c r="AP10" s="24"/>
      <c r="AQ10" s="24"/>
      <c r="AR10" s="24"/>
      <c r="AS10" s="24"/>
      <c r="AT10" s="24"/>
      <c r="AU10" s="24"/>
      <c r="AV10" s="24"/>
      <c r="AW10" s="24"/>
      <c r="AX10" s="24"/>
      <c r="AY10" s="24"/>
      <c r="AZ10" s="25" t="e">
        <f t="shared" si="2"/>
        <v>#DIV/0!</v>
      </c>
      <c r="BA10" s="24">
        <f t="shared" si="3"/>
        <v>0</v>
      </c>
      <c r="BB10" s="24">
        <f t="shared" si="4"/>
        <v>0</v>
      </c>
      <c r="BC10" s="24">
        <f t="shared" si="4"/>
        <v>0</v>
      </c>
      <c r="BD10" s="24">
        <f t="shared" si="4"/>
        <v>0</v>
      </c>
      <c r="BE10" s="24">
        <f t="shared" si="4"/>
        <v>0</v>
      </c>
      <c r="BF10" s="24">
        <f t="shared" si="4"/>
        <v>0</v>
      </c>
      <c r="BG10" s="24">
        <f t="shared" si="4"/>
        <v>0</v>
      </c>
      <c r="BH10" s="24">
        <f t="shared" si="4"/>
        <v>0</v>
      </c>
      <c r="BI10" s="24">
        <f t="shared" si="4"/>
        <v>0</v>
      </c>
      <c r="BJ10" s="24">
        <f t="shared" si="4"/>
        <v>0</v>
      </c>
      <c r="BK10" s="24">
        <f t="shared" si="4"/>
        <v>0</v>
      </c>
      <c r="BL10" s="24">
        <f t="shared" si="4"/>
        <v>0</v>
      </c>
      <c r="BM10" s="24">
        <f t="shared" si="4"/>
        <v>0</v>
      </c>
      <c r="BN10" s="24">
        <f t="shared" si="4"/>
        <v>0</v>
      </c>
      <c r="BO10" s="24">
        <f t="shared" si="4"/>
        <v>0</v>
      </c>
      <c r="BP10" s="24">
        <f t="shared" si="4"/>
        <v>0</v>
      </c>
      <c r="BQ10" s="24">
        <f t="shared" si="4"/>
        <v>0</v>
      </c>
      <c r="BR10" s="24">
        <f t="shared" si="5"/>
        <v>0</v>
      </c>
      <c r="BS10" s="24">
        <f t="shared" si="5"/>
        <v>0</v>
      </c>
      <c r="BT10" s="24">
        <f t="shared" si="5"/>
        <v>0</v>
      </c>
      <c r="BU10" s="24">
        <f t="shared" si="5"/>
        <v>0</v>
      </c>
      <c r="BV10" s="24">
        <f t="shared" si="5"/>
        <v>0</v>
      </c>
      <c r="BW10" s="25" t="e">
        <f t="shared" si="15"/>
        <v>#DIV/0!</v>
      </c>
      <c r="BX10" s="24">
        <f t="shared" si="6"/>
        <v>0</v>
      </c>
      <c r="BY10" s="24"/>
      <c r="BZ10" s="24"/>
      <c r="CA10" s="24"/>
      <c r="CB10" s="24"/>
      <c r="CC10" s="24"/>
      <c r="CD10" s="24"/>
      <c r="CE10" s="24"/>
      <c r="CF10" s="24"/>
      <c r="CG10" s="24"/>
      <c r="CH10" s="24"/>
      <c r="CI10" s="24"/>
      <c r="CJ10" s="24"/>
      <c r="CK10" s="24"/>
      <c r="CL10" s="24"/>
      <c r="CM10" s="24"/>
      <c r="CN10" s="24"/>
      <c r="CO10" s="24"/>
      <c r="CP10" s="24"/>
      <c r="CQ10" s="24"/>
      <c r="CR10" s="24"/>
      <c r="CS10" s="24"/>
      <c r="CT10" s="25" t="e">
        <f t="shared" si="7"/>
        <v>#DIV/0!</v>
      </c>
      <c r="CU10" s="24">
        <f t="shared" si="8"/>
        <v>0</v>
      </c>
      <c r="CV10" s="24">
        <f t="shared" si="9"/>
        <v>0</v>
      </c>
      <c r="CW10" s="24">
        <f t="shared" si="9"/>
        <v>0</v>
      </c>
      <c r="CX10" s="24">
        <f t="shared" si="9"/>
        <v>0</v>
      </c>
      <c r="CY10" s="24">
        <f t="shared" si="9"/>
        <v>0</v>
      </c>
      <c r="CZ10" s="24">
        <f t="shared" si="9"/>
        <v>0</v>
      </c>
      <c r="DA10" s="24">
        <f t="shared" si="9"/>
        <v>0</v>
      </c>
      <c r="DB10" s="24">
        <f t="shared" si="9"/>
        <v>0</v>
      </c>
      <c r="DC10" s="24">
        <f t="shared" si="9"/>
        <v>0</v>
      </c>
      <c r="DD10" s="24">
        <f t="shared" si="9"/>
        <v>0</v>
      </c>
      <c r="DE10" s="24">
        <f t="shared" si="9"/>
        <v>0</v>
      </c>
      <c r="DF10" s="24">
        <f t="shared" si="9"/>
        <v>0</v>
      </c>
      <c r="DG10" s="24">
        <f t="shared" si="9"/>
        <v>0</v>
      </c>
      <c r="DH10" s="24">
        <f t="shared" si="9"/>
        <v>0</v>
      </c>
      <c r="DI10" s="24">
        <f t="shared" si="9"/>
        <v>0</v>
      </c>
      <c r="DJ10" s="24">
        <f t="shared" si="9"/>
        <v>0</v>
      </c>
      <c r="DK10" s="24">
        <f t="shared" si="9"/>
        <v>0</v>
      </c>
      <c r="DL10" s="24">
        <f t="shared" si="10"/>
        <v>0</v>
      </c>
      <c r="DM10" s="24">
        <f t="shared" si="10"/>
        <v>0</v>
      </c>
      <c r="DN10" s="24">
        <f t="shared" si="10"/>
        <v>0</v>
      </c>
      <c r="DO10" s="24">
        <f t="shared" si="10"/>
        <v>0</v>
      </c>
      <c r="DP10" s="24">
        <f t="shared" si="10"/>
        <v>0</v>
      </c>
      <c r="DR10" s="29">
        <f t="shared" ref="DR10:DR27" si="19">+G10</f>
        <v>0</v>
      </c>
      <c r="DS10" s="29">
        <f t="shared" si="12"/>
        <v>0</v>
      </c>
      <c r="DT10" s="29">
        <f t="shared" si="11"/>
        <v>0</v>
      </c>
    </row>
    <row r="11" spans="1:124" ht="18" customHeight="1" x14ac:dyDescent="0.25">
      <c r="A11" s="30"/>
      <c r="B11" s="215"/>
      <c r="C11" s="20" t="s">
        <v>64</v>
      </c>
      <c r="D11" s="21" t="s">
        <v>65</v>
      </c>
      <c r="E11" s="22">
        <v>510</v>
      </c>
      <c r="F11" s="23" t="s">
        <v>55</v>
      </c>
      <c r="G11" s="24">
        <f t="shared" si="0"/>
        <v>0</v>
      </c>
      <c r="H11" s="24"/>
      <c r="I11" s="24"/>
      <c r="J11" s="24"/>
      <c r="K11" s="24"/>
      <c r="L11" s="24"/>
      <c r="M11" s="24"/>
      <c r="N11" s="24"/>
      <c r="O11" s="24"/>
      <c r="P11" s="24"/>
      <c r="Q11" s="24"/>
      <c r="R11" s="24"/>
      <c r="S11" s="24"/>
      <c r="T11" s="24"/>
      <c r="U11" s="24"/>
      <c r="V11" s="24"/>
      <c r="W11" s="24"/>
      <c r="X11" s="24"/>
      <c r="Y11" s="24"/>
      <c r="Z11" s="24"/>
      <c r="AA11" s="24"/>
      <c r="AB11" s="24"/>
      <c r="AC11" s="25" t="e">
        <f t="shared" si="17"/>
        <v>#DIV/0!</v>
      </c>
      <c r="AD11" s="24">
        <f t="shared" si="18"/>
        <v>0</v>
      </c>
      <c r="AE11" s="24"/>
      <c r="AF11" s="24"/>
      <c r="AG11" s="24"/>
      <c r="AH11" s="24"/>
      <c r="AI11" s="24"/>
      <c r="AJ11" s="24"/>
      <c r="AK11" s="24"/>
      <c r="AL11" s="24"/>
      <c r="AM11" s="24"/>
      <c r="AN11" s="24"/>
      <c r="AO11" s="24"/>
      <c r="AP11" s="24"/>
      <c r="AQ11" s="24"/>
      <c r="AR11" s="24"/>
      <c r="AS11" s="24"/>
      <c r="AT11" s="24"/>
      <c r="AU11" s="24"/>
      <c r="AV11" s="24"/>
      <c r="AW11" s="24"/>
      <c r="AX11" s="24"/>
      <c r="AY11" s="24"/>
      <c r="AZ11" s="25" t="e">
        <f t="shared" si="2"/>
        <v>#DIV/0!</v>
      </c>
      <c r="BA11" s="24">
        <f t="shared" si="3"/>
        <v>0</v>
      </c>
      <c r="BB11" s="24">
        <f t="shared" si="4"/>
        <v>0</v>
      </c>
      <c r="BC11" s="24">
        <f t="shared" si="4"/>
        <v>0</v>
      </c>
      <c r="BD11" s="24">
        <f t="shared" si="4"/>
        <v>0</v>
      </c>
      <c r="BE11" s="24">
        <f t="shared" si="4"/>
        <v>0</v>
      </c>
      <c r="BF11" s="24">
        <f t="shared" si="4"/>
        <v>0</v>
      </c>
      <c r="BG11" s="24">
        <f t="shared" si="4"/>
        <v>0</v>
      </c>
      <c r="BH11" s="24">
        <f t="shared" si="4"/>
        <v>0</v>
      </c>
      <c r="BI11" s="24">
        <f t="shared" si="4"/>
        <v>0</v>
      </c>
      <c r="BJ11" s="24">
        <f t="shared" si="4"/>
        <v>0</v>
      </c>
      <c r="BK11" s="24">
        <f t="shared" si="4"/>
        <v>0</v>
      </c>
      <c r="BL11" s="24">
        <f t="shared" si="4"/>
        <v>0</v>
      </c>
      <c r="BM11" s="24">
        <f t="shared" si="4"/>
        <v>0</v>
      </c>
      <c r="BN11" s="24">
        <f t="shared" si="4"/>
        <v>0</v>
      </c>
      <c r="BO11" s="24">
        <f t="shared" si="4"/>
        <v>0</v>
      </c>
      <c r="BP11" s="24">
        <f t="shared" si="4"/>
        <v>0</v>
      </c>
      <c r="BQ11" s="24">
        <f t="shared" si="4"/>
        <v>0</v>
      </c>
      <c r="BR11" s="24">
        <f t="shared" si="5"/>
        <v>0</v>
      </c>
      <c r="BS11" s="24">
        <f t="shared" si="5"/>
        <v>0</v>
      </c>
      <c r="BT11" s="24">
        <f t="shared" si="5"/>
        <v>0</v>
      </c>
      <c r="BU11" s="24">
        <f t="shared" si="5"/>
        <v>0</v>
      </c>
      <c r="BV11" s="24">
        <f t="shared" si="5"/>
        <v>0</v>
      </c>
      <c r="BW11" s="25" t="e">
        <f t="shared" si="15"/>
        <v>#DIV/0!</v>
      </c>
      <c r="BX11" s="24">
        <f t="shared" si="6"/>
        <v>0</v>
      </c>
      <c r="BY11" s="24"/>
      <c r="BZ11" s="24"/>
      <c r="CA11" s="24"/>
      <c r="CB11" s="24"/>
      <c r="CC11" s="24"/>
      <c r="CD11" s="24"/>
      <c r="CE11" s="24"/>
      <c r="CF11" s="24"/>
      <c r="CG11" s="24"/>
      <c r="CH11" s="24"/>
      <c r="CI11" s="24"/>
      <c r="CJ11" s="24"/>
      <c r="CK11" s="24"/>
      <c r="CL11" s="24"/>
      <c r="CM11" s="24"/>
      <c r="CN11" s="24"/>
      <c r="CO11" s="24"/>
      <c r="CP11" s="24"/>
      <c r="CQ11" s="24"/>
      <c r="CR11" s="24"/>
      <c r="CS11" s="24"/>
      <c r="CT11" s="25" t="e">
        <f t="shared" si="7"/>
        <v>#DIV/0!</v>
      </c>
      <c r="CU11" s="24">
        <f t="shared" si="8"/>
        <v>0</v>
      </c>
      <c r="CV11" s="24">
        <f t="shared" si="9"/>
        <v>0</v>
      </c>
      <c r="CW11" s="24">
        <f t="shared" si="9"/>
        <v>0</v>
      </c>
      <c r="CX11" s="24">
        <f t="shared" si="9"/>
        <v>0</v>
      </c>
      <c r="CY11" s="24">
        <f t="shared" si="9"/>
        <v>0</v>
      </c>
      <c r="CZ11" s="24">
        <f t="shared" si="9"/>
        <v>0</v>
      </c>
      <c r="DA11" s="24">
        <f t="shared" si="9"/>
        <v>0</v>
      </c>
      <c r="DB11" s="24">
        <f t="shared" si="9"/>
        <v>0</v>
      </c>
      <c r="DC11" s="24">
        <f t="shared" si="9"/>
        <v>0</v>
      </c>
      <c r="DD11" s="24">
        <f t="shared" si="9"/>
        <v>0</v>
      </c>
      <c r="DE11" s="24">
        <f t="shared" si="9"/>
        <v>0</v>
      </c>
      <c r="DF11" s="24">
        <f t="shared" si="9"/>
        <v>0</v>
      </c>
      <c r="DG11" s="24">
        <f t="shared" si="9"/>
        <v>0</v>
      </c>
      <c r="DH11" s="24">
        <f t="shared" si="9"/>
        <v>0</v>
      </c>
      <c r="DI11" s="24">
        <f t="shared" si="9"/>
        <v>0</v>
      </c>
      <c r="DJ11" s="24">
        <f t="shared" si="9"/>
        <v>0</v>
      </c>
      <c r="DK11" s="24">
        <f t="shared" si="9"/>
        <v>0</v>
      </c>
      <c r="DL11" s="24">
        <f t="shared" si="10"/>
        <v>0</v>
      </c>
      <c r="DM11" s="24">
        <f t="shared" si="10"/>
        <v>0</v>
      </c>
      <c r="DN11" s="24">
        <f t="shared" si="10"/>
        <v>0</v>
      </c>
      <c r="DO11" s="24">
        <f t="shared" si="10"/>
        <v>0</v>
      </c>
      <c r="DP11" s="24">
        <f t="shared" si="10"/>
        <v>0</v>
      </c>
      <c r="DR11" s="29">
        <f t="shared" si="19"/>
        <v>0</v>
      </c>
      <c r="DS11" s="29">
        <f t="shared" si="12"/>
        <v>0</v>
      </c>
      <c r="DT11" s="29">
        <f t="shared" si="11"/>
        <v>0</v>
      </c>
    </row>
    <row r="12" spans="1:124" ht="18.75" customHeight="1" x14ac:dyDescent="0.25">
      <c r="A12" s="30"/>
      <c r="B12" s="215"/>
      <c r="C12" s="20" t="s">
        <v>66</v>
      </c>
      <c r="D12" s="21" t="s">
        <v>67</v>
      </c>
      <c r="E12" s="22">
        <v>510</v>
      </c>
      <c r="F12" s="23" t="s">
        <v>55</v>
      </c>
      <c r="G12" s="24">
        <f t="shared" si="0"/>
        <v>0</v>
      </c>
      <c r="H12" s="24"/>
      <c r="I12" s="24"/>
      <c r="J12" s="24"/>
      <c r="K12" s="24"/>
      <c r="L12" s="24"/>
      <c r="M12" s="24"/>
      <c r="N12" s="24"/>
      <c r="O12" s="24"/>
      <c r="P12" s="24"/>
      <c r="Q12" s="24"/>
      <c r="R12" s="24"/>
      <c r="S12" s="24"/>
      <c r="T12" s="24"/>
      <c r="U12" s="24"/>
      <c r="V12" s="24"/>
      <c r="W12" s="24"/>
      <c r="X12" s="24"/>
      <c r="Y12" s="24"/>
      <c r="Z12" s="24"/>
      <c r="AA12" s="24"/>
      <c r="AB12" s="24"/>
      <c r="AC12" s="25" t="e">
        <f t="shared" si="17"/>
        <v>#DIV/0!</v>
      </c>
      <c r="AD12" s="24">
        <f t="shared" si="18"/>
        <v>0</v>
      </c>
      <c r="AE12" s="24"/>
      <c r="AF12" s="24"/>
      <c r="AG12" s="24"/>
      <c r="AH12" s="24"/>
      <c r="AI12" s="24"/>
      <c r="AJ12" s="24"/>
      <c r="AK12" s="24"/>
      <c r="AL12" s="24"/>
      <c r="AM12" s="24"/>
      <c r="AN12" s="24"/>
      <c r="AO12" s="24"/>
      <c r="AP12" s="24"/>
      <c r="AQ12" s="24"/>
      <c r="AR12" s="24"/>
      <c r="AS12" s="24"/>
      <c r="AT12" s="24"/>
      <c r="AU12" s="24"/>
      <c r="AV12" s="24"/>
      <c r="AW12" s="24"/>
      <c r="AX12" s="24"/>
      <c r="AY12" s="24"/>
      <c r="AZ12" s="25" t="e">
        <f t="shared" si="2"/>
        <v>#DIV/0!</v>
      </c>
      <c r="BA12" s="24">
        <f t="shared" si="3"/>
        <v>0</v>
      </c>
      <c r="BB12" s="24">
        <f t="shared" si="4"/>
        <v>0</v>
      </c>
      <c r="BC12" s="24">
        <f t="shared" si="4"/>
        <v>0</v>
      </c>
      <c r="BD12" s="24">
        <f t="shared" si="4"/>
        <v>0</v>
      </c>
      <c r="BE12" s="24">
        <f t="shared" si="4"/>
        <v>0</v>
      </c>
      <c r="BF12" s="24">
        <f t="shared" si="4"/>
        <v>0</v>
      </c>
      <c r="BG12" s="24">
        <f t="shared" si="4"/>
        <v>0</v>
      </c>
      <c r="BH12" s="24">
        <f t="shared" si="4"/>
        <v>0</v>
      </c>
      <c r="BI12" s="24">
        <f t="shared" si="4"/>
        <v>0</v>
      </c>
      <c r="BJ12" s="24">
        <f t="shared" si="4"/>
        <v>0</v>
      </c>
      <c r="BK12" s="24">
        <f t="shared" si="4"/>
        <v>0</v>
      </c>
      <c r="BL12" s="24">
        <f t="shared" si="4"/>
        <v>0</v>
      </c>
      <c r="BM12" s="24">
        <f t="shared" si="4"/>
        <v>0</v>
      </c>
      <c r="BN12" s="24">
        <f t="shared" si="4"/>
        <v>0</v>
      </c>
      <c r="BO12" s="24">
        <f t="shared" si="4"/>
        <v>0</v>
      </c>
      <c r="BP12" s="24">
        <f t="shared" si="4"/>
        <v>0</v>
      </c>
      <c r="BQ12" s="24">
        <f t="shared" si="4"/>
        <v>0</v>
      </c>
      <c r="BR12" s="24">
        <f t="shared" si="5"/>
        <v>0</v>
      </c>
      <c r="BS12" s="24">
        <f t="shared" si="5"/>
        <v>0</v>
      </c>
      <c r="BT12" s="24">
        <f t="shared" si="5"/>
        <v>0</v>
      </c>
      <c r="BU12" s="24">
        <f t="shared" si="5"/>
        <v>0</v>
      </c>
      <c r="BV12" s="24">
        <f t="shared" si="5"/>
        <v>0</v>
      </c>
      <c r="BW12" s="25" t="e">
        <f t="shared" si="15"/>
        <v>#DIV/0!</v>
      </c>
      <c r="BX12" s="24">
        <f t="shared" si="6"/>
        <v>0</v>
      </c>
      <c r="BY12" s="24"/>
      <c r="BZ12" s="24"/>
      <c r="CA12" s="24"/>
      <c r="CB12" s="24"/>
      <c r="CC12" s="24"/>
      <c r="CD12" s="24"/>
      <c r="CE12" s="24"/>
      <c r="CF12" s="24"/>
      <c r="CG12" s="24"/>
      <c r="CH12" s="24"/>
      <c r="CI12" s="24"/>
      <c r="CJ12" s="24"/>
      <c r="CK12" s="24"/>
      <c r="CL12" s="24"/>
      <c r="CM12" s="24"/>
      <c r="CN12" s="24"/>
      <c r="CO12" s="24"/>
      <c r="CP12" s="24"/>
      <c r="CQ12" s="24"/>
      <c r="CR12" s="24"/>
      <c r="CS12" s="24"/>
      <c r="CT12" s="25" t="e">
        <f t="shared" si="7"/>
        <v>#DIV/0!</v>
      </c>
      <c r="CU12" s="24">
        <f t="shared" si="8"/>
        <v>0</v>
      </c>
      <c r="CV12" s="24">
        <f t="shared" si="9"/>
        <v>0</v>
      </c>
      <c r="CW12" s="24">
        <f t="shared" si="9"/>
        <v>0</v>
      </c>
      <c r="CX12" s="24">
        <f t="shared" si="9"/>
        <v>0</v>
      </c>
      <c r="CY12" s="24">
        <f t="shared" si="9"/>
        <v>0</v>
      </c>
      <c r="CZ12" s="24">
        <f t="shared" si="9"/>
        <v>0</v>
      </c>
      <c r="DA12" s="24">
        <f t="shared" si="9"/>
        <v>0</v>
      </c>
      <c r="DB12" s="24">
        <f t="shared" si="9"/>
        <v>0</v>
      </c>
      <c r="DC12" s="24">
        <f t="shared" si="9"/>
        <v>0</v>
      </c>
      <c r="DD12" s="24">
        <f t="shared" si="9"/>
        <v>0</v>
      </c>
      <c r="DE12" s="24">
        <f t="shared" si="9"/>
        <v>0</v>
      </c>
      <c r="DF12" s="24">
        <f t="shared" si="9"/>
        <v>0</v>
      </c>
      <c r="DG12" s="24">
        <f t="shared" si="9"/>
        <v>0</v>
      </c>
      <c r="DH12" s="24">
        <f t="shared" si="9"/>
        <v>0</v>
      </c>
      <c r="DI12" s="24">
        <f t="shared" si="9"/>
        <v>0</v>
      </c>
      <c r="DJ12" s="24">
        <f t="shared" si="9"/>
        <v>0</v>
      </c>
      <c r="DK12" s="24">
        <f t="shared" si="9"/>
        <v>0</v>
      </c>
      <c r="DL12" s="24">
        <f t="shared" si="10"/>
        <v>0</v>
      </c>
      <c r="DM12" s="24">
        <f t="shared" si="10"/>
        <v>0</v>
      </c>
      <c r="DN12" s="24">
        <f t="shared" si="10"/>
        <v>0</v>
      </c>
      <c r="DO12" s="24">
        <f t="shared" si="10"/>
        <v>0</v>
      </c>
      <c r="DP12" s="24">
        <f t="shared" si="10"/>
        <v>0</v>
      </c>
      <c r="DR12" s="29">
        <f t="shared" si="19"/>
        <v>0</v>
      </c>
      <c r="DS12" s="29">
        <f t="shared" si="12"/>
        <v>0</v>
      </c>
      <c r="DT12" s="29">
        <f t="shared" si="11"/>
        <v>0</v>
      </c>
    </row>
    <row r="13" spans="1:124" ht="16.5" customHeight="1" x14ac:dyDescent="0.25">
      <c r="A13" s="30"/>
      <c r="B13" s="215"/>
      <c r="C13" s="20" t="s">
        <v>68</v>
      </c>
      <c r="D13" s="21" t="s">
        <v>69</v>
      </c>
      <c r="E13" s="22">
        <v>510</v>
      </c>
      <c r="F13" s="23" t="s">
        <v>55</v>
      </c>
      <c r="G13" s="24">
        <f t="shared" si="0"/>
        <v>0</v>
      </c>
      <c r="H13" s="24"/>
      <c r="I13" s="24"/>
      <c r="J13" s="24"/>
      <c r="K13" s="24"/>
      <c r="L13" s="24"/>
      <c r="M13" s="24"/>
      <c r="N13" s="24"/>
      <c r="O13" s="24"/>
      <c r="P13" s="24"/>
      <c r="Q13" s="24"/>
      <c r="R13" s="24"/>
      <c r="S13" s="24"/>
      <c r="T13" s="24"/>
      <c r="U13" s="24"/>
      <c r="V13" s="24"/>
      <c r="W13" s="24"/>
      <c r="X13" s="24"/>
      <c r="Y13" s="24"/>
      <c r="Z13" s="24"/>
      <c r="AA13" s="24"/>
      <c r="AB13" s="24"/>
      <c r="AC13" s="25" t="e">
        <f t="shared" si="17"/>
        <v>#DIV/0!</v>
      </c>
      <c r="AD13" s="24">
        <f t="shared" si="18"/>
        <v>0</v>
      </c>
      <c r="AE13" s="24"/>
      <c r="AF13" s="24"/>
      <c r="AG13" s="24"/>
      <c r="AH13" s="24"/>
      <c r="AI13" s="24"/>
      <c r="AJ13" s="24"/>
      <c r="AK13" s="24"/>
      <c r="AL13" s="24"/>
      <c r="AM13" s="24"/>
      <c r="AN13" s="24"/>
      <c r="AO13" s="24"/>
      <c r="AP13" s="24"/>
      <c r="AQ13" s="24"/>
      <c r="AR13" s="24"/>
      <c r="AS13" s="24"/>
      <c r="AT13" s="24"/>
      <c r="AU13" s="24"/>
      <c r="AV13" s="24"/>
      <c r="AW13" s="24"/>
      <c r="AX13" s="24"/>
      <c r="AY13" s="24"/>
      <c r="AZ13" s="25" t="e">
        <f t="shared" si="2"/>
        <v>#DIV/0!</v>
      </c>
      <c r="BA13" s="24">
        <f t="shared" si="3"/>
        <v>0</v>
      </c>
      <c r="BB13" s="24">
        <f t="shared" si="4"/>
        <v>0</v>
      </c>
      <c r="BC13" s="24">
        <f t="shared" si="4"/>
        <v>0</v>
      </c>
      <c r="BD13" s="24">
        <f t="shared" si="4"/>
        <v>0</v>
      </c>
      <c r="BE13" s="24">
        <f t="shared" si="4"/>
        <v>0</v>
      </c>
      <c r="BF13" s="24">
        <f t="shared" si="4"/>
        <v>0</v>
      </c>
      <c r="BG13" s="24">
        <f t="shared" si="4"/>
        <v>0</v>
      </c>
      <c r="BH13" s="24">
        <f t="shared" si="4"/>
        <v>0</v>
      </c>
      <c r="BI13" s="24">
        <f t="shared" si="4"/>
        <v>0</v>
      </c>
      <c r="BJ13" s="24">
        <f t="shared" si="4"/>
        <v>0</v>
      </c>
      <c r="BK13" s="24">
        <f t="shared" si="4"/>
        <v>0</v>
      </c>
      <c r="BL13" s="24">
        <f t="shared" si="4"/>
        <v>0</v>
      </c>
      <c r="BM13" s="24">
        <f t="shared" si="4"/>
        <v>0</v>
      </c>
      <c r="BN13" s="24">
        <f t="shared" si="4"/>
        <v>0</v>
      </c>
      <c r="BO13" s="24">
        <f t="shared" si="4"/>
        <v>0</v>
      </c>
      <c r="BP13" s="24">
        <f t="shared" si="4"/>
        <v>0</v>
      </c>
      <c r="BQ13" s="24">
        <f t="shared" si="4"/>
        <v>0</v>
      </c>
      <c r="BR13" s="24">
        <f t="shared" si="5"/>
        <v>0</v>
      </c>
      <c r="BS13" s="24">
        <f t="shared" si="5"/>
        <v>0</v>
      </c>
      <c r="BT13" s="24">
        <f t="shared" si="5"/>
        <v>0</v>
      </c>
      <c r="BU13" s="24">
        <f t="shared" si="5"/>
        <v>0</v>
      </c>
      <c r="BV13" s="24">
        <f t="shared" si="5"/>
        <v>0</v>
      </c>
      <c r="BW13" s="25" t="e">
        <f t="shared" si="15"/>
        <v>#DIV/0!</v>
      </c>
      <c r="BX13" s="24">
        <f t="shared" si="6"/>
        <v>0</v>
      </c>
      <c r="BY13" s="24"/>
      <c r="BZ13" s="24"/>
      <c r="CA13" s="24"/>
      <c r="CB13" s="24"/>
      <c r="CC13" s="24"/>
      <c r="CD13" s="24"/>
      <c r="CE13" s="24"/>
      <c r="CF13" s="24"/>
      <c r="CG13" s="24"/>
      <c r="CH13" s="24"/>
      <c r="CI13" s="24"/>
      <c r="CJ13" s="24"/>
      <c r="CK13" s="24"/>
      <c r="CL13" s="24"/>
      <c r="CM13" s="24"/>
      <c r="CN13" s="24"/>
      <c r="CO13" s="24"/>
      <c r="CP13" s="24"/>
      <c r="CQ13" s="24"/>
      <c r="CR13" s="24"/>
      <c r="CS13" s="24"/>
      <c r="CT13" s="25" t="e">
        <f t="shared" si="7"/>
        <v>#DIV/0!</v>
      </c>
      <c r="CU13" s="24">
        <f t="shared" si="8"/>
        <v>0</v>
      </c>
      <c r="CV13" s="24">
        <f t="shared" si="9"/>
        <v>0</v>
      </c>
      <c r="CW13" s="24">
        <f t="shared" si="9"/>
        <v>0</v>
      </c>
      <c r="CX13" s="24">
        <f t="shared" si="9"/>
        <v>0</v>
      </c>
      <c r="CY13" s="24">
        <f t="shared" si="9"/>
        <v>0</v>
      </c>
      <c r="CZ13" s="24">
        <f t="shared" si="9"/>
        <v>0</v>
      </c>
      <c r="DA13" s="24">
        <f t="shared" si="9"/>
        <v>0</v>
      </c>
      <c r="DB13" s="24">
        <f t="shared" si="9"/>
        <v>0</v>
      </c>
      <c r="DC13" s="24">
        <f t="shared" si="9"/>
        <v>0</v>
      </c>
      <c r="DD13" s="24">
        <f t="shared" si="9"/>
        <v>0</v>
      </c>
      <c r="DE13" s="24">
        <f t="shared" si="9"/>
        <v>0</v>
      </c>
      <c r="DF13" s="24">
        <f t="shared" si="9"/>
        <v>0</v>
      </c>
      <c r="DG13" s="24">
        <f t="shared" si="9"/>
        <v>0</v>
      </c>
      <c r="DH13" s="24">
        <f t="shared" si="9"/>
        <v>0</v>
      </c>
      <c r="DI13" s="24">
        <f t="shared" si="9"/>
        <v>0</v>
      </c>
      <c r="DJ13" s="24">
        <f t="shared" si="9"/>
        <v>0</v>
      </c>
      <c r="DK13" s="24">
        <f t="shared" si="9"/>
        <v>0</v>
      </c>
      <c r="DL13" s="24">
        <f t="shared" si="10"/>
        <v>0</v>
      </c>
      <c r="DM13" s="24">
        <f t="shared" si="10"/>
        <v>0</v>
      </c>
      <c r="DN13" s="24">
        <f t="shared" si="10"/>
        <v>0</v>
      </c>
      <c r="DO13" s="24">
        <f t="shared" si="10"/>
        <v>0</v>
      </c>
      <c r="DP13" s="24">
        <f t="shared" si="10"/>
        <v>0</v>
      </c>
      <c r="DR13" s="29">
        <f t="shared" si="19"/>
        <v>0</v>
      </c>
      <c r="DS13" s="29">
        <f t="shared" si="12"/>
        <v>0</v>
      </c>
      <c r="DT13" s="29">
        <f t="shared" si="11"/>
        <v>0</v>
      </c>
    </row>
    <row r="14" spans="1:124" ht="42.75" customHeight="1" x14ac:dyDescent="0.25">
      <c r="A14" s="30"/>
      <c r="B14" s="207" t="s">
        <v>70</v>
      </c>
      <c r="C14" s="31" t="s">
        <v>71</v>
      </c>
      <c r="D14" s="32" t="s">
        <v>72</v>
      </c>
      <c r="E14" s="22">
        <v>310</v>
      </c>
      <c r="F14" s="23" t="s">
        <v>55</v>
      </c>
      <c r="G14" s="24">
        <f t="shared" si="0"/>
        <v>119000000</v>
      </c>
      <c r="H14" s="24"/>
      <c r="I14" s="24">
        <v>90000000</v>
      </c>
      <c r="J14" s="24"/>
      <c r="K14" s="24"/>
      <c r="L14" s="24"/>
      <c r="M14" s="24"/>
      <c r="N14" s="24"/>
      <c r="O14" s="24"/>
      <c r="P14" s="24"/>
      <c r="Q14" s="24"/>
      <c r="R14" s="24"/>
      <c r="S14" s="24"/>
      <c r="T14" s="24"/>
      <c r="U14" s="24"/>
      <c r="V14" s="24"/>
      <c r="W14" s="24"/>
      <c r="X14" s="24">
        <v>29000000</v>
      </c>
      <c r="Y14" s="24"/>
      <c r="Z14" s="24"/>
      <c r="AA14" s="24"/>
      <c r="AB14" s="24"/>
      <c r="AC14" s="25">
        <f t="shared" si="17"/>
        <v>0.53379108403361342</v>
      </c>
      <c r="AD14" s="24">
        <f>SUM(AE14:AY14)</f>
        <v>63521139</v>
      </c>
      <c r="AE14" s="24"/>
      <c r="AF14" s="24">
        <f>+'[1]FEBRERO 2018'!$K$144</f>
        <v>63521139</v>
      </c>
      <c r="AG14" s="24"/>
      <c r="AH14" s="24"/>
      <c r="AI14" s="24"/>
      <c r="AJ14" s="24"/>
      <c r="AK14" s="24"/>
      <c r="AL14" s="24"/>
      <c r="AM14" s="24"/>
      <c r="AN14" s="24"/>
      <c r="AO14" s="24"/>
      <c r="AP14" s="24"/>
      <c r="AQ14" s="24"/>
      <c r="AR14" s="24"/>
      <c r="AS14" s="24"/>
      <c r="AT14" s="24"/>
      <c r="AU14" s="24"/>
      <c r="AV14" s="24"/>
      <c r="AW14" s="24"/>
      <c r="AX14" s="24"/>
      <c r="AY14" s="24"/>
      <c r="AZ14" s="25">
        <f t="shared" si="2"/>
        <v>0.46620891596638658</v>
      </c>
      <c r="BA14" s="24">
        <f t="shared" si="3"/>
        <v>55478861</v>
      </c>
      <c r="BB14" s="24">
        <f t="shared" si="4"/>
        <v>0</v>
      </c>
      <c r="BC14" s="24">
        <f t="shared" si="4"/>
        <v>26478861</v>
      </c>
      <c r="BD14" s="24">
        <f t="shared" si="4"/>
        <v>0</v>
      </c>
      <c r="BE14" s="24">
        <f t="shared" si="4"/>
        <v>0</v>
      </c>
      <c r="BF14" s="24">
        <f t="shared" si="4"/>
        <v>0</v>
      </c>
      <c r="BG14" s="24">
        <f t="shared" si="4"/>
        <v>0</v>
      </c>
      <c r="BH14" s="24">
        <f t="shared" si="4"/>
        <v>0</v>
      </c>
      <c r="BI14" s="24">
        <f t="shared" si="4"/>
        <v>0</v>
      </c>
      <c r="BJ14" s="24">
        <f t="shared" si="4"/>
        <v>0</v>
      </c>
      <c r="BK14" s="24">
        <f t="shared" si="4"/>
        <v>0</v>
      </c>
      <c r="BL14" s="24">
        <f t="shared" si="4"/>
        <v>0</v>
      </c>
      <c r="BM14" s="24">
        <f t="shared" si="4"/>
        <v>0</v>
      </c>
      <c r="BN14" s="24">
        <f t="shared" si="4"/>
        <v>0</v>
      </c>
      <c r="BO14" s="24">
        <f t="shared" si="4"/>
        <v>0</v>
      </c>
      <c r="BP14" s="24">
        <f t="shared" si="4"/>
        <v>0</v>
      </c>
      <c r="BQ14" s="24">
        <f t="shared" si="4"/>
        <v>0</v>
      </c>
      <c r="BR14" s="24">
        <f t="shared" si="5"/>
        <v>29000000</v>
      </c>
      <c r="BS14" s="24">
        <f t="shared" si="5"/>
        <v>0</v>
      </c>
      <c r="BT14" s="24">
        <f t="shared" si="5"/>
        <v>0</v>
      </c>
      <c r="BU14" s="24">
        <f t="shared" si="5"/>
        <v>0</v>
      </c>
      <c r="BV14" s="24">
        <f t="shared" si="5"/>
        <v>0</v>
      </c>
      <c r="BW14" s="25">
        <f>+BX14/G14</f>
        <v>0.5004719327731092</v>
      </c>
      <c r="BX14" s="24">
        <f t="shared" si="6"/>
        <v>59556160</v>
      </c>
      <c r="BY14" s="24"/>
      <c r="BZ14" s="24">
        <f>+'[1]FEBRERO 2018'!$H$142</f>
        <v>59556160</v>
      </c>
      <c r="CA14" s="24"/>
      <c r="CB14" s="24"/>
      <c r="CC14" s="24"/>
      <c r="CD14" s="24"/>
      <c r="CE14" s="24"/>
      <c r="CF14" s="24"/>
      <c r="CG14" s="24"/>
      <c r="CH14" s="24"/>
      <c r="CI14" s="24"/>
      <c r="CJ14" s="24"/>
      <c r="CK14" s="24"/>
      <c r="CL14" s="24"/>
      <c r="CM14" s="24"/>
      <c r="CN14" s="24"/>
      <c r="CO14" s="24"/>
      <c r="CP14" s="24"/>
      <c r="CQ14" s="24"/>
      <c r="CR14" s="24"/>
      <c r="CS14" s="24"/>
      <c r="CT14" s="25">
        <f t="shared" si="7"/>
        <v>0.4995280672268908</v>
      </c>
      <c r="CU14" s="24">
        <f t="shared" si="8"/>
        <v>59443840</v>
      </c>
      <c r="CV14" s="24">
        <f t="shared" si="9"/>
        <v>0</v>
      </c>
      <c r="CW14" s="24">
        <f t="shared" si="9"/>
        <v>30443840</v>
      </c>
      <c r="CX14" s="24">
        <f t="shared" si="9"/>
        <v>0</v>
      </c>
      <c r="CY14" s="24">
        <f t="shared" si="9"/>
        <v>0</v>
      </c>
      <c r="CZ14" s="24">
        <f t="shared" si="9"/>
        <v>0</v>
      </c>
      <c r="DA14" s="24">
        <f t="shared" si="9"/>
        <v>0</v>
      </c>
      <c r="DB14" s="24">
        <f t="shared" si="9"/>
        <v>0</v>
      </c>
      <c r="DC14" s="24">
        <f t="shared" si="9"/>
        <v>0</v>
      </c>
      <c r="DD14" s="24">
        <f t="shared" si="9"/>
        <v>0</v>
      </c>
      <c r="DE14" s="24">
        <f t="shared" si="9"/>
        <v>0</v>
      </c>
      <c r="DF14" s="24">
        <f t="shared" si="9"/>
        <v>0</v>
      </c>
      <c r="DG14" s="24">
        <f t="shared" si="9"/>
        <v>0</v>
      </c>
      <c r="DH14" s="24">
        <f t="shared" si="9"/>
        <v>0</v>
      </c>
      <c r="DI14" s="24">
        <f t="shared" si="9"/>
        <v>0</v>
      </c>
      <c r="DJ14" s="24">
        <f t="shared" si="9"/>
        <v>0</v>
      </c>
      <c r="DK14" s="24">
        <f t="shared" si="9"/>
        <v>0</v>
      </c>
      <c r="DL14" s="24">
        <f t="shared" si="10"/>
        <v>29000000</v>
      </c>
      <c r="DM14" s="24">
        <f t="shared" si="10"/>
        <v>0</v>
      </c>
      <c r="DN14" s="24">
        <f t="shared" si="10"/>
        <v>0</v>
      </c>
      <c r="DO14" s="24">
        <f t="shared" si="10"/>
        <v>0</v>
      </c>
      <c r="DP14" s="24">
        <f t="shared" si="10"/>
        <v>0</v>
      </c>
      <c r="DR14" s="29">
        <f t="shared" si="19"/>
        <v>119000000</v>
      </c>
      <c r="DS14" s="29">
        <f t="shared" si="12"/>
        <v>119000000</v>
      </c>
      <c r="DT14" s="29">
        <f t="shared" si="11"/>
        <v>119000000</v>
      </c>
    </row>
    <row r="15" spans="1:124" ht="22.5" customHeight="1" x14ac:dyDescent="0.25">
      <c r="A15" s="30"/>
      <c r="B15" s="207"/>
      <c r="C15" s="20" t="s">
        <v>73</v>
      </c>
      <c r="D15" s="21" t="s">
        <v>74</v>
      </c>
      <c r="E15" s="22">
        <v>310</v>
      </c>
      <c r="F15" s="33" t="s">
        <v>75</v>
      </c>
      <c r="G15" s="24">
        <f t="shared" si="0"/>
        <v>347665509</v>
      </c>
      <c r="H15" s="24"/>
      <c r="I15" s="24">
        <v>290000000</v>
      </c>
      <c r="J15" s="24">
        <v>1507807</v>
      </c>
      <c r="K15" s="24"/>
      <c r="L15" s="24"/>
      <c r="M15" s="24"/>
      <c r="N15" s="24"/>
      <c r="O15" s="24"/>
      <c r="P15" s="24"/>
      <c r="Q15" s="24"/>
      <c r="R15" s="24"/>
      <c r="S15" s="24"/>
      <c r="T15" s="24"/>
      <c r="U15" s="24"/>
      <c r="V15" s="24"/>
      <c r="W15" s="24"/>
      <c r="X15" s="24"/>
      <c r="Y15" s="24"/>
      <c r="Z15" s="24"/>
      <c r="AA15" s="24"/>
      <c r="AB15" s="24">
        <v>56157702</v>
      </c>
      <c r="AC15" s="25">
        <f t="shared" si="17"/>
        <v>2.7476409803999281E-2</v>
      </c>
      <c r="AD15" s="24">
        <f t="shared" si="1"/>
        <v>9552600</v>
      </c>
      <c r="AE15" s="24"/>
      <c r="AF15" s="24">
        <f>+'[1]FEBRERO 2018'!$K$165</f>
        <v>9252600</v>
      </c>
      <c r="AG15" s="24"/>
      <c r="AH15" s="24"/>
      <c r="AI15" s="24"/>
      <c r="AJ15" s="24"/>
      <c r="AK15" s="24"/>
      <c r="AL15" s="24"/>
      <c r="AM15" s="24"/>
      <c r="AN15" s="24"/>
      <c r="AO15" s="24"/>
      <c r="AP15" s="24"/>
      <c r="AQ15" s="24"/>
      <c r="AR15" s="24"/>
      <c r="AS15" s="24"/>
      <c r="AT15" s="24"/>
      <c r="AU15" s="24"/>
      <c r="AV15" s="24"/>
      <c r="AW15" s="24"/>
      <c r="AX15" s="24"/>
      <c r="AY15" s="24">
        <f>+'[2]ENERO 2018'!$AF$163</f>
        <v>300000</v>
      </c>
      <c r="AZ15" s="25">
        <f t="shared" si="2"/>
        <v>0.97252359019600076</v>
      </c>
      <c r="BA15" s="24">
        <f t="shared" si="3"/>
        <v>338112909</v>
      </c>
      <c r="BB15" s="24">
        <f t="shared" si="4"/>
        <v>0</v>
      </c>
      <c r="BC15" s="24">
        <f t="shared" si="4"/>
        <v>280747400</v>
      </c>
      <c r="BD15" s="24">
        <f t="shared" si="4"/>
        <v>1507807</v>
      </c>
      <c r="BE15" s="24">
        <f t="shared" si="4"/>
        <v>0</v>
      </c>
      <c r="BF15" s="24">
        <f t="shared" si="4"/>
        <v>0</v>
      </c>
      <c r="BG15" s="24">
        <f t="shared" si="4"/>
        <v>0</v>
      </c>
      <c r="BH15" s="24">
        <f t="shared" si="4"/>
        <v>0</v>
      </c>
      <c r="BI15" s="24">
        <f t="shared" si="4"/>
        <v>0</v>
      </c>
      <c r="BJ15" s="24">
        <f t="shared" si="4"/>
        <v>0</v>
      </c>
      <c r="BK15" s="24">
        <f t="shared" si="4"/>
        <v>0</v>
      </c>
      <c r="BL15" s="24">
        <f t="shared" si="4"/>
        <v>0</v>
      </c>
      <c r="BM15" s="24">
        <f t="shared" si="4"/>
        <v>0</v>
      </c>
      <c r="BN15" s="24">
        <f t="shared" si="4"/>
        <v>0</v>
      </c>
      <c r="BO15" s="24">
        <f t="shared" si="4"/>
        <v>0</v>
      </c>
      <c r="BP15" s="24">
        <f t="shared" si="4"/>
        <v>0</v>
      </c>
      <c r="BQ15" s="24">
        <f t="shared" si="4"/>
        <v>0</v>
      </c>
      <c r="BR15" s="24">
        <f t="shared" si="5"/>
        <v>0</v>
      </c>
      <c r="BS15" s="24">
        <f t="shared" si="5"/>
        <v>0</v>
      </c>
      <c r="BT15" s="24">
        <f t="shared" si="5"/>
        <v>0</v>
      </c>
      <c r="BU15" s="24">
        <f t="shared" si="5"/>
        <v>0</v>
      </c>
      <c r="BV15" s="24">
        <f t="shared" si="5"/>
        <v>55857702</v>
      </c>
      <c r="BW15" s="25">
        <f>+BX15/G15</f>
        <v>2.7476409803999281E-2</v>
      </c>
      <c r="BX15" s="24">
        <f t="shared" si="6"/>
        <v>9552600</v>
      </c>
      <c r="BY15" s="24"/>
      <c r="BZ15" s="24">
        <f>+'[1]FEBRERO 2018'!$H$163-CS15</f>
        <v>9252600</v>
      </c>
      <c r="CA15" s="24"/>
      <c r="CB15" s="24"/>
      <c r="CC15" s="24"/>
      <c r="CD15" s="24"/>
      <c r="CE15" s="24"/>
      <c r="CF15" s="24"/>
      <c r="CG15" s="24"/>
      <c r="CH15" s="24"/>
      <c r="CI15" s="24"/>
      <c r="CJ15" s="24"/>
      <c r="CK15" s="24"/>
      <c r="CL15" s="24"/>
      <c r="CM15" s="24"/>
      <c r="CN15" s="24"/>
      <c r="CO15" s="24"/>
      <c r="CP15" s="24"/>
      <c r="CQ15" s="24"/>
      <c r="CR15" s="24"/>
      <c r="CS15" s="24">
        <f>+'[2]ENERO 2018'!$AF$163</f>
        <v>300000</v>
      </c>
      <c r="CT15" s="25">
        <f t="shared" si="7"/>
        <v>0.97252359019600076</v>
      </c>
      <c r="CU15" s="24">
        <f t="shared" si="8"/>
        <v>338112909</v>
      </c>
      <c r="CV15" s="24">
        <f t="shared" si="9"/>
        <v>0</v>
      </c>
      <c r="CW15" s="24">
        <f t="shared" si="9"/>
        <v>280747400</v>
      </c>
      <c r="CX15" s="24">
        <f t="shared" si="9"/>
        <v>1507807</v>
      </c>
      <c r="CY15" s="24">
        <f t="shared" si="9"/>
        <v>0</v>
      </c>
      <c r="CZ15" s="24">
        <f t="shared" si="9"/>
        <v>0</v>
      </c>
      <c r="DA15" s="24">
        <f t="shared" si="9"/>
        <v>0</v>
      </c>
      <c r="DB15" s="24">
        <f t="shared" si="9"/>
        <v>0</v>
      </c>
      <c r="DC15" s="24">
        <f t="shared" si="9"/>
        <v>0</v>
      </c>
      <c r="DD15" s="24">
        <f t="shared" si="9"/>
        <v>0</v>
      </c>
      <c r="DE15" s="24">
        <f t="shared" si="9"/>
        <v>0</v>
      </c>
      <c r="DF15" s="24">
        <f t="shared" si="9"/>
        <v>0</v>
      </c>
      <c r="DG15" s="24">
        <f t="shared" si="9"/>
        <v>0</v>
      </c>
      <c r="DH15" s="24">
        <f t="shared" si="9"/>
        <v>0</v>
      </c>
      <c r="DI15" s="24">
        <f t="shared" si="9"/>
        <v>0</v>
      </c>
      <c r="DJ15" s="24">
        <f t="shared" si="9"/>
        <v>0</v>
      </c>
      <c r="DK15" s="24">
        <f t="shared" si="9"/>
        <v>0</v>
      </c>
      <c r="DL15" s="24">
        <f t="shared" si="10"/>
        <v>0</v>
      </c>
      <c r="DM15" s="24">
        <f t="shared" si="10"/>
        <v>0</v>
      </c>
      <c r="DN15" s="24">
        <f t="shared" si="10"/>
        <v>0</v>
      </c>
      <c r="DO15" s="24">
        <f t="shared" si="10"/>
        <v>0</v>
      </c>
      <c r="DP15" s="24">
        <f t="shared" si="10"/>
        <v>55857702</v>
      </c>
      <c r="DR15" s="29">
        <f t="shared" si="19"/>
        <v>347665509</v>
      </c>
      <c r="DS15" s="29">
        <f t="shared" si="12"/>
        <v>347665509</v>
      </c>
      <c r="DT15" s="29">
        <f t="shared" si="11"/>
        <v>347665509</v>
      </c>
    </row>
    <row r="16" spans="1:124" ht="15.75" customHeight="1" x14ac:dyDescent="0.25">
      <c r="A16" s="30"/>
      <c r="B16" s="207"/>
      <c r="C16" s="20" t="s">
        <v>76</v>
      </c>
      <c r="D16" s="21" t="s">
        <v>77</v>
      </c>
      <c r="E16" s="22">
        <v>310</v>
      </c>
      <c r="F16" s="23" t="s">
        <v>55</v>
      </c>
      <c r="G16" s="24">
        <f t="shared" si="0"/>
        <v>30000000</v>
      </c>
      <c r="H16" s="24"/>
      <c r="I16" s="24"/>
      <c r="J16" s="24"/>
      <c r="K16" s="24"/>
      <c r="L16" s="24"/>
      <c r="M16" s="24"/>
      <c r="N16" s="24"/>
      <c r="O16" s="24"/>
      <c r="P16" s="24"/>
      <c r="Q16" s="24"/>
      <c r="R16" s="24"/>
      <c r="S16" s="24"/>
      <c r="T16" s="24"/>
      <c r="U16" s="24"/>
      <c r="V16" s="24"/>
      <c r="W16" s="24">
        <v>30000000</v>
      </c>
      <c r="X16" s="24"/>
      <c r="Y16" s="24"/>
      <c r="Z16" s="24"/>
      <c r="AA16" s="24"/>
      <c r="AB16" s="24"/>
      <c r="AC16" s="25">
        <f t="shared" si="17"/>
        <v>0.72</v>
      </c>
      <c r="AD16" s="24">
        <f t="shared" si="1"/>
        <v>21600000</v>
      </c>
      <c r="AE16" s="24"/>
      <c r="AF16" s="24"/>
      <c r="AG16" s="24"/>
      <c r="AH16" s="24"/>
      <c r="AI16" s="24"/>
      <c r="AJ16" s="24"/>
      <c r="AK16" s="24"/>
      <c r="AL16" s="24"/>
      <c r="AM16" s="24"/>
      <c r="AN16" s="24"/>
      <c r="AO16" s="24"/>
      <c r="AP16" s="24"/>
      <c r="AQ16" s="24"/>
      <c r="AR16" s="24"/>
      <c r="AS16" s="24"/>
      <c r="AT16" s="24">
        <f>+'[2]ENERO 2018'!$Y$170</f>
        <v>21600000</v>
      </c>
      <c r="AU16" s="24"/>
      <c r="AV16" s="24"/>
      <c r="AW16" s="24"/>
      <c r="AX16" s="24"/>
      <c r="AY16" s="24"/>
      <c r="AZ16" s="25">
        <f t="shared" si="2"/>
        <v>0.28000000000000003</v>
      </c>
      <c r="BA16" s="24">
        <f t="shared" si="3"/>
        <v>8400000</v>
      </c>
      <c r="BB16" s="24">
        <f t="shared" si="4"/>
        <v>0</v>
      </c>
      <c r="BC16" s="24">
        <f t="shared" si="4"/>
        <v>0</v>
      </c>
      <c r="BD16" s="24">
        <f t="shared" si="4"/>
        <v>0</v>
      </c>
      <c r="BE16" s="24">
        <f t="shared" si="4"/>
        <v>0</v>
      </c>
      <c r="BF16" s="24">
        <f t="shared" si="4"/>
        <v>0</v>
      </c>
      <c r="BG16" s="24">
        <f t="shared" si="4"/>
        <v>0</v>
      </c>
      <c r="BH16" s="24">
        <f t="shared" si="4"/>
        <v>0</v>
      </c>
      <c r="BI16" s="24">
        <f t="shared" si="4"/>
        <v>0</v>
      </c>
      <c r="BJ16" s="24">
        <f t="shared" si="4"/>
        <v>0</v>
      </c>
      <c r="BK16" s="24">
        <f t="shared" si="4"/>
        <v>0</v>
      </c>
      <c r="BL16" s="24">
        <f t="shared" si="4"/>
        <v>0</v>
      </c>
      <c r="BM16" s="24">
        <f t="shared" si="4"/>
        <v>0</v>
      </c>
      <c r="BN16" s="24">
        <f t="shared" si="4"/>
        <v>0</v>
      </c>
      <c r="BO16" s="24">
        <f t="shared" si="4"/>
        <v>0</v>
      </c>
      <c r="BP16" s="24">
        <f t="shared" si="4"/>
        <v>0</v>
      </c>
      <c r="BQ16" s="24">
        <f t="shared" si="4"/>
        <v>8400000</v>
      </c>
      <c r="BR16" s="24">
        <f t="shared" si="5"/>
        <v>0</v>
      </c>
      <c r="BS16" s="24">
        <f t="shared" si="5"/>
        <v>0</v>
      </c>
      <c r="BT16" s="24">
        <f t="shared" si="5"/>
        <v>0</v>
      </c>
      <c r="BU16" s="24">
        <f t="shared" si="5"/>
        <v>0</v>
      </c>
      <c r="BV16" s="24">
        <f t="shared" si="5"/>
        <v>0</v>
      </c>
      <c r="BW16" s="25">
        <f>+BX16/G16</f>
        <v>0.72</v>
      </c>
      <c r="BX16" s="24">
        <f t="shared" si="6"/>
        <v>21600000</v>
      </c>
      <c r="BY16" s="24"/>
      <c r="BZ16" s="24"/>
      <c r="CA16" s="24"/>
      <c r="CB16" s="24"/>
      <c r="CC16" s="24"/>
      <c r="CD16" s="24"/>
      <c r="CE16" s="24"/>
      <c r="CF16" s="24"/>
      <c r="CG16" s="24"/>
      <c r="CH16" s="24"/>
      <c r="CI16" s="24"/>
      <c r="CJ16" s="24"/>
      <c r="CK16" s="24"/>
      <c r="CL16" s="24"/>
      <c r="CM16" s="24"/>
      <c r="CN16" s="24">
        <f>+'[2]ENERO 2018'!$H$168</f>
        <v>21600000</v>
      </c>
      <c r="CO16" s="24"/>
      <c r="CP16" s="24"/>
      <c r="CQ16" s="24"/>
      <c r="CR16" s="24"/>
      <c r="CS16" s="24"/>
      <c r="CT16" s="25">
        <f t="shared" si="7"/>
        <v>0.28000000000000003</v>
      </c>
      <c r="CU16" s="24">
        <f t="shared" si="8"/>
        <v>8400000</v>
      </c>
      <c r="CV16" s="24">
        <f t="shared" si="9"/>
        <v>0</v>
      </c>
      <c r="CW16" s="24">
        <f t="shared" si="9"/>
        <v>0</v>
      </c>
      <c r="CX16" s="24">
        <f t="shared" si="9"/>
        <v>0</v>
      </c>
      <c r="CY16" s="24">
        <f t="shared" si="9"/>
        <v>0</v>
      </c>
      <c r="CZ16" s="24">
        <f t="shared" si="9"/>
        <v>0</v>
      </c>
      <c r="DA16" s="24">
        <f t="shared" si="9"/>
        <v>0</v>
      </c>
      <c r="DB16" s="24">
        <f t="shared" si="9"/>
        <v>0</v>
      </c>
      <c r="DC16" s="24">
        <f t="shared" si="9"/>
        <v>0</v>
      </c>
      <c r="DD16" s="24">
        <f t="shared" si="9"/>
        <v>0</v>
      </c>
      <c r="DE16" s="24">
        <f t="shared" si="9"/>
        <v>0</v>
      </c>
      <c r="DF16" s="24">
        <f t="shared" si="9"/>
        <v>0</v>
      </c>
      <c r="DG16" s="24">
        <f t="shared" si="9"/>
        <v>0</v>
      </c>
      <c r="DH16" s="24">
        <f t="shared" si="9"/>
        <v>0</v>
      </c>
      <c r="DI16" s="24">
        <f t="shared" si="9"/>
        <v>0</v>
      </c>
      <c r="DJ16" s="24">
        <f t="shared" si="9"/>
        <v>0</v>
      </c>
      <c r="DK16" s="24">
        <f>W16-CN16</f>
        <v>8400000</v>
      </c>
      <c r="DL16" s="24">
        <f t="shared" si="10"/>
        <v>0</v>
      </c>
      <c r="DM16" s="24">
        <f t="shared" si="10"/>
        <v>0</v>
      </c>
      <c r="DN16" s="24">
        <f t="shared" si="10"/>
        <v>0</v>
      </c>
      <c r="DO16" s="24">
        <f t="shared" si="10"/>
        <v>0</v>
      </c>
      <c r="DP16" s="24">
        <f t="shared" si="10"/>
        <v>0</v>
      </c>
      <c r="DR16" s="29">
        <f t="shared" si="19"/>
        <v>30000000</v>
      </c>
      <c r="DS16" s="29">
        <f t="shared" si="12"/>
        <v>30000000</v>
      </c>
      <c r="DT16" s="29">
        <f t="shared" si="11"/>
        <v>30000000</v>
      </c>
    </row>
    <row r="17" spans="1:126" ht="46.5" customHeight="1" x14ac:dyDescent="0.25">
      <c r="A17" s="30"/>
      <c r="B17" s="207"/>
      <c r="C17" s="20" t="s">
        <v>78</v>
      </c>
      <c r="D17" s="21" t="s">
        <v>79</v>
      </c>
      <c r="E17" s="22">
        <v>310</v>
      </c>
      <c r="F17" s="23" t="s">
        <v>55</v>
      </c>
      <c r="G17" s="24">
        <f t="shared" si="0"/>
        <v>27000000</v>
      </c>
      <c r="H17" s="34"/>
      <c r="I17" s="24"/>
      <c r="J17" s="24"/>
      <c r="K17" s="24"/>
      <c r="L17" s="34"/>
      <c r="M17" s="24"/>
      <c r="N17" s="24"/>
      <c r="O17" s="34"/>
      <c r="P17" s="28"/>
      <c r="Q17" s="28"/>
      <c r="R17" s="28"/>
      <c r="S17" s="28"/>
      <c r="T17" s="28"/>
      <c r="U17" s="28"/>
      <c r="V17" s="28"/>
      <c r="W17" s="24">
        <v>27000000</v>
      </c>
      <c r="X17" s="24"/>
      <c r="Y17" s="34"/>
      <c r="Z17" s="34"/>
      <c r="AA17" s="34"/>
      <c r="AB17" s="34"/>
      <c r="AC17" s="25">
        <f t="shared" si="17"/>
        <v>0</v>
      </c>
      <c r="AD17" s="24">
        <f t="shared" si="1"/>
        <v>0</v>
      </c>
      <c r="AE17" s="24"/>
      <c r="AF17" s="24"/>
      <c r="AG17" s="24"/>
      <c r="AH17" s="24"/>
      <c r="AI17" s="24"/>
      <c r="AJ17" s="24"/>
      <c r="AK17" s="24"/>
      <c r="AL17" s="24"/>
      <c r="AM17" s="24"/>
      <c r="AN17" s="24"/>
      <c r="AO17" s="24"/>
      <c r="AP17" s="24"/>
      <c r="AQ17" s="24"/>
      <c r="AR17" s="24"/>
      <c r="AS17" s="24"/>
      <c r="AT17" s="24"/>
      <c r="AU17" s="24"/>
      <c r="AV17" s="24"/>
      <c r="AW17" s="24"/>
      <c r="AX17" s="24"/>
      <c r="AY17" s="24"/>
      <c r="AZ17" s="25">
        <f t="shared" si="2"/>
        <v>1</v>
      </c>
      <c r="BA17" s="24">
        <f t="shared" si="3"/>
        <v>27000000</v>
      </c>
      <c r="BB17" s="24">
        <f t="shared" si="4"/>
        <v>0</v>
      </c>
      <c r="BC17" s="24">
        <f t="shared" si="4"/>
        <v>0</v>
      </c>
      <c r="BD17" s="24">
        <f t="shared" si="4"/>
        <v>0</v>
      </c>
      <c r="BE17" s="24">
        <f t="shared" si="4"/>
        <v>0</v>
      </c>
      <c r="BF17" s="24">
        <f t="shared" si="4"/>
        <v>0</v>
      </c>
      <c r="BG17" s="24">
        <f t="shared" si="4"/>
        <v>0</v>
      </c>
      <c r="BH17" s="24">
        <f t="shared" si="4"/>
        <v>0</v>
      </c>
      <c r="BI17" s="24">
        <f t="shared" si="4"/>
        <v>0</v>
      </c>
      <c r="BJ17" s="24">
        <f t="shared" si="4"/>
        <v>0</v>
      </c>
      <c r="BK17" s="24">
        <f t="shared" si="4"/>
        <v>0</v>
      </c>
      <c r="BL17" s="24">
        <f t="shared" si="4"/>
        <v>0</v>
      </c>
      <c r="BM17" s="24">
        <f t="shared" si="4"/>
        <v>0</v>
      </c>
      <c r="BN17" s="24">
        <f t="shared" si="4"/>
        <v>0</v>
      </c>
      <c r="BO17" s="24">
        <f t="shared" si="4"/>
        <v>0</v>
      </c>
      <c r="BP17" s="24">
        <f t="shared" si="4"/>
        <v>0</v>
      </c>
      <c r="BQ17" s="24">
        <f t="shared" si="4"/>
        <v>27000000</v>
      </c>
      <c r="BR17" s="24">
        <f t="shared" si="5"/>
        <v>0</v>
      </c>
      <c r="BS17" s="24">
        <f t="shared" si="5"/>
        <v>0</v>
      </c>
      <c r="BT17" s="24">
        <f t="shared" si="5"/>
        <v>0</v>
      </c>
      <c r="BU17" s="24">
        <f t="shared" si="5"/>
        <v>0</v>
      </c>
      <c r="BV17" s="24">
        <f t="shared" si="5"/>
        <v>0</v>
      </c>
      <c r="BW17" s="25">
        <f>+BX17/G17</f>
        <v>0</v>
      </c>
      <c r="BX17" s="24">
        <f t="shared" si="6"/>
        <v>0</v>
      </c>
      <c r="BY17" s="24"/>
      <c r="BZ17" s="24"/>
      <c r="CA17" s="24"/>
      <c r="CB17" s="24"/>
      <c r="CC17" s="24"/>
      <c r="CD17" s="24"/>
      <c r="CE17" s="24"/>
      <c r="CF17" s="24"/>
      <c r="CG17" s="24"/>
      <c r="CH17" s="24"/>
      <c r="CI17" s="24"/>
      <c r="CJ17" s="24"/>
      <c r="CK17" s="24"/>
      <c r="CL17" s="24"/>
      <c r="CM17" s="24"/>
      <c r="CN17" s="24"/>
      <c r="CO17" s="24"/>
      <c r="CP17" s="24"/>
      <c r="CQ17" s="24"/>
      <c r="CR17" s="24"/>
      <c r="CS17" s="24"/>
      <c r="CT17" s="25">
        <f t="shared" si="7"/>
        <v>1</v>
      </c>
      <c r="CU17" s="24">
        <f t="shared" si="8"/>
        <v>27000000</v>
      </c>
      <c r="CV17" s="24">
        <f t="shared" si="9"/>
        <v>0</v>
      </c>
      <c r="CW17" s="24">
        <f t="shared" si="9"/>
        <v>0</v>
      </c>
      <c r="CX17" s="24">
        <f t="shared" si="9"/>
        <v>0</v>
      </c>
      <c r="CY17" s="24">
        <f t="shared" si="9"/>
        <v>0</v>
      </c>
      <c r="CZ17" s="24">
        <f t="shared" si="9"/>
        <v>0</v>
      </c>
      <c r="DA17" s="24">
        <f t="shared" si="9"/>
        <v>0</v>
      </c>
      <c r="DB17" s="24">
        <f t="shared" si="9"/>
        <v>0</v>
      </c>
      <c r="DC17" s="24">
        <f t="shared" si="9"/>
        <v>0</v>
      </c>
      <c r="DD17" s="24">
        <f t="shared" si="9"/>
        <v>0</v>
      </c>
      <c r="DE17" s="24">
        <f t="shared" si="9"/>
        <v>0</v>
      </c>
      <c r="DF17" s="24">
        <f t="shared" si="9"/>
        <v>0</v>
      </c>
      <c r="DG17" s="24">
        <f t="shared" si="9"/>
        <v>0</v>
      </c>
      <c r="DH17" s="24">
        <f t="shared" si="9"/>
        <v>0</v>
      </c>
      <c r="DI17" s="24">
        <f t="shared" si="9"/>
        <v>0</v>
      </c>
      <c r="DJ17" s="24">
        <f t="shared" si="9"/>
        <v>0</v>
      </c>
      <c r="DK17" s="24">
        <f t="shared" si="9"/>
        <v>27000000</v>
      </c>
      <c r="DL17" s="24">
        <f t="shared" si="10"/>
        <v>0</v>
      </c>
      <c r="DM17" s="24">
        <f t="shared" si="10"/>
        <v>0</v>
      </c>
      <c r="DN17" s="24">
        <f t="shared" si="10"/>
        <v>0</v>
      </c>
      <c r="DO17" s="24">
        <f t="shared" si="10"/>
        <v>0</v>
      </c>
      <c r="DP17" s="24">
        <f t="shared" si="10"/>
        <v>0</v>
      </c>
      <c r="DR17" s="29">
        <f t="shared" si="19"/>
        <v>27000000</v>
      </c>
      <c r="DS17" s="29">
        <f t="shared" si="12"/>
        <v>27000000</v>
      </c>
      <c r="DT17" s="29">
        <f t="shared" si="11"/>
        <v>27000000</v>
      </c>
    </row>
    <row r="18" spans="1:126" ht="46.5" customHeight="1" x14ac:dyDescent="0.25">
      <c r="A18" s="30"/>
      <c r="B18" s="35"/>
      <c r="C18" s="20" t="s">
        <v>80</v>
      </c>
      <c r="D18" s="21" t="s">
        <v>81</v>
      </c>
      <c r="E18" s="22">
        <v>310</v>
      </c>
      <c r="F18" s="36" t="s">
        <v>55</v>
      </c>
      <c r="G18" s="24">
        <f t="shared" si="0"/>
        <v>4000000</v>
      </c>
      <c r="H18" s="34"/>
      <c r="I18" s="24"/>
      <c r="J18" s="24"/>
      <c r="K18" s="24"/>
      <c r="L18" s="34"/>
      <c r="M18" s="24"/>
      <c r="N18" s="24"/>
      <c r="O18" s="34"/>
      <c r="P18" s="28"/>
      <c r="Q18" s="28"/>
      <c r="R18" s="28"/>
      <c r="S18" s="28"/>
      <c r="T18" s="28"/>
      <c r="U18" s="28"/>
      <c r="V18" s="28"/>
      <c r="W18" s="24">
        <v>4000000</v>
      </c>
      <c r="X18" s="24"/>
      <c r="Y18" s="34"/>
      <c r="Z18" s="34"/>
      <c r="AA18" s="34"/>
      <c r="AB18" s="34"/>
      <c r="AC18" s="25">
        <f t="shared" si="17"/>
        <v>0</v>
      </c>
      <c r="AD18" s="24">
        <f t="shared" si="1"/>
        <v>0</v>
      </c>
      <c r="AE18" s="24"/>
      <c r="AF18" s="24"/>
      <c r="AG18" s="24"/>
      <c r="AH18" s="24"/>
      <c r="AI18" s="24"/>
      <c r="AJ18" s="24"/>
      <c r="AK18" s="24"/>
      <c r="AL18" s="24"/>
      <c r="AM18" s="24"/>
      <c r="AN18" s="24"/>
      <c r="AO18" s="24"/>
      <c r="AP18" s="24"/>
      <c r="AQ18" s="24"/>
      <c r="AR18" s="24"/>
      <c r="AS18" s="24"/>
      <c r="AT18" s="24"/>
      <c r="AU18" s="24"/>
      <c r="AV18" s="24"/>
      <c r="AW18" s="24"/>
      <c r="AX18" s="24"/>
      <c r="AY18" s="24"/>
      <c r="AZ18" s="25">
        <f t="shared" si="2"/>
        <v>1</v>
      </c>
      <c r="BA18" s="24">
        <f t="shared" si="3"/>
        <v>4000000</v>
      </c>
      <c r="BB18" s="24">
        <f t="shared" si="4"/>
        <v>0</v>
      </c>
      <c r="BC18" s="24">
        <f t="shared" si="4"/>
        <v>0</v>
      </c>
      <c r="BD18" s="24">
        <f t="shared" si="4"/>
        <v>0</v>
      </c>
      <c r="BE18" s="24">
        <f t="shared" si="4"/>
        <v>0</v>
      </c>
      <c r="BF18" s="24">
        <f t="shared" si="4"/>
        <v>0</v>
      </c>
      <c r="BG18" s="24">
        <f t="shared" si="4"/>
        <v>0</v>
      </c>
      <c r="BH18" s="24">
        <f t="shared" si="4"/>
        <v>0</v>
      </c>
      <c r="BI18" s="24">
        <f t="shared" si="4"/>
        <v>0</v>
      </c>
      <c r="BJ18" s="24">
        <f t="shared" si="4"/>
        <v>0</v>
      </c>
      <c r="BK18" s="24">
        <f t="shared" si="4"/>
        <v>0</v>
      </c>
      <c r="BL18" s="24">
        <f t="shared" si="4"/>
        <v>0</v>
      </c>
      <c r="BM18" s="24">
        <f t="shared" si="4"/>
        <v>0</v>
      </c>
      <c r="BN18" s="24">
        <f t="shared" si="4"/>
        <v>0</v>
      </c>
      <c r="BO18" s="24">
        <f t="shared" si="4"/>
        <v>0</v>
      </c>
      <c r="BP18" s="24">
        <f t="shared" si="4"/>
        <v>0</v>
      </c>
      <c r="BQ18" s="24">
        <f t="shared" si="4"/>
        <v>4000000</v>
      </c>
      <c r="BR18" s="24">
        <f t="shared" si="5"/>
        <v>0</v>
      </c>
      <c r="BS18" s="24">
        <f t="shared" si="5"/>
        <v>0</v>
      </c>
      <c r="BT18" s="24">
        <f t="shared" si="5"/>
        <v>0</v>
      </c>
      <c r="BU18" s="24">
        <f t="shared" si="5"/>
        <v>0</v>
      </c>
      <c r="BV18" s="24">
        <f t="shared" si="5"/>
        <v>0</v>
      </c>
      <c r="BW18" s="25">
        <f t="shared" ref="BW18:BW27" si="20">+BX18/G18</f>
        <v>0</v>
      </c>
      <c r="BX18" s="24">
        <f t="shared" si="6"/>
        <v>0</v>
      </c>
      <c r="BY18" s="24"/>
      <c r="BZ18" s="24"/>
      <c r="CA18" s="24"/>
      <c r="CB18" s="24"/>
      <c r="CC18" s="24"/>
      <c r="CD18" s="24"/>
      <c r="CE18" s="24"/>
      <c r="CF18" s="24"/>
      <c r="CG18" s="24"/>
      <c r="CH18" s="24"/>
      <c r="CI18" s="24"/>
      <c r="CJ18" s="24"/>
      <c r="CK18" s="24"/>
      <c r="CL18" s="24"/>
      <c r="CM18" s="24"/>
      <c r="CN18" s="24"/>
      <c r="CO18" s="24"/>
      <c r="CP18" s="24"/>
      <c r="CQ18" s="24"/>
      <c r="CR18" s="24"/>
      <c r="CS18" s="24"/>
      <c r="CT18" s="25">
        <f t="shared" si="7"/>
        <v>1</v>
      </c>
      <c r="CU18" s="24">
        <f t="shared" si="8"/>
        <v>4000000</v>
      </c>
      <c r="CV18" s="24">
        <f t="shared" si="9"/>
        <v>0</v>
      </c>
      <c r="CW18" s="24">
        <f t="shared" si="9"/>
        <v>0</v>
      </c>
      <c r="CX18" s="24">
        <f t="shared" si="9"/>
        <v>0</v>
      </c>
      <c r="CY18" s="24">
        <f t="shared" si="9"/>
        <v>0</v>
      </c>
      <c r="CZ18" s="24">
        <f t="shared" si="9"/>
        <v>0</v>
      </c>
      <c r="DA18" s="24">
        <f t="shared" si="9"/>
        <v>0</v>
      </c>
      <c r="DB18" s="24">
        <f t="shared" si="9"/>
        <v>0</v>
      </c>
      <c r="DC18" s="24">
        <f t="shared" si="9"/>
        <v>0</v>
      </c>
      <c r="DD18" s="24">
        <f t="shared" si="9"/>
        <v>0</v>
      </c>
      <c r="DE18" s="24">
        <f t="shared" si="9"/>
        <v>0</v>
      </c>
      <c r="DF18" s="24">
        <f t="shared" si="9"/>
        <v>0</v>
      </c>
      <c r="DG18" s="24">
        <f t="shared" si="9"/>
        <v>0</v>
      </c>
      <c r="DH18" s="24">
        <f t="shared" si="9"/>
        <v>0</v>
      </c>
      <c r="DI18" s="24">
        <f t="shared" si="9"/>
        <v>0</v>
      </c>
      <c r="DJ18" s="24">
        <f t="shared" si="9"/>
        <v>0</v>
      </c>
      <c r="DK18" s="24">
        <f t="shared" si="9"/>
        <v>4000000</v>
      </c>
      <c r="DL18" s="24">
        <f t="shared" si="10"/>
        <v>0</v>
      </c>
      <c r="DM18" s="24">
        <f t="shared" si="10"/>
        <v>0</v>
      </c>
      <c r="DN18" s="24">
        <f t="shared" si="10"/>
        <v>0</v>
      </c>
      <c r="DO18" s="24">
        <f t="shared" si="10"/>
        <v>0</v>
      </c>
      <c r="DP18" s="24">
        <f t="shared" si="10"/>
        <v>0</v>
      </c>
      <c r="DR18" s="29">
        <f t="shared" si="19"/>
        <v>4000000</v>
      </c>
      <c r="DS18" s="29">
        <f t="shared" si="12"/>
        <v>4000000</v>
      </c>
      <c r="DT18" s="29">
        <f t="shared" si="11"/>
        <v>4000000</v>
      </c>
    </row>
    <row r="19" spans="1:126" ht="78.75" customHeight="1" x14ac:dyDescent="0.25">
      <c r="A19" s="30"/>
      <c r="B19" s="35" t="s">
        <v>82</v>
      </c>
      <c r="C19" s="31" t="s">
        <v>83</v>
      </c>
      <c r="D19" s="21" t="s">
        <v>84</v>
      </c>
      <c r="E19" s="22">
        <v>510</v>
      </c>
      <c r="F19" s="23" t="s">
        <v>85</v>
      </c>
      <c r="G19" s="24">
        <f t="shared" si="0"/>
        <v>206600000</v>
      </c>
      <c r="H19" s="24"/>
      <c r="I19" s="24"/>
      <c r="J19" s="24"/>
      <c r="K19" s="24"/>
      <c r="L19" s="24">
        <v>146000000</v>
      </c>
      <c r="M19" s="24"/>
      <c r="N19" s="24"/>
      <c r="O19" s="24"/>
      <c r="P19" s="24"/>
      <c r="Q19" s="24"/>
      <c r="R19" s="24"/>
      <c r="S19" s="24"/>
      <c r="T19" s="24"/>
      <c r="U19" s="24"/>
      <c r="V19" s="24"/>
      <c r="W19" s="24"/>
      <c r="X19" s="24"/>
      <c r="Y19" s="24"/>
      <c r="Z19" s="24"/>
      <c r="AA19" s="24"/>
      <c r="AB19" s="24">
        <v>60600000</v>
      </c>
      <c r="AC19" s="25">
        <f t="shared" si="17"/>
        <v>0.73047623910939008</v>
      </c>
      <c r="AD19" s="24">
        <f t="shared" si="1"/>
        <v>150916391</v>
      </c>
      <c r="AE19" s="24"/>
      <c r="AF19" s="24"/>
      <c r="AG19" s="24"/>
      <c r="AH19" s="24"/>
      <c r="AI19" s="24">
        <f>+'[1]FEBRERO 2018'!$N$978</f>
        <v>107872340</v>
      </c>
      <c r="AJ19" s="24"/>
      <c r="AK19" s="24"/>
      <c r="AL19" s="24"/>
      <c r="AM19" s="24"/>
      <c r="AN19" s="24"/>
      <c r="AO19" s="24"/>
      <c r="AP19" s="24"/>
      <c r="AQ19" s="24"/>
      <c r="AR19" s="24"/>
      <c r="AS19" s="24"/>
      <c r="AT19" s="24"/>
      <c r="AU19" s="24"/>
      <c r="AV19" s="24"/>
      <c r="AW19" s="24"/>
      <c r="AX19" s="24"/>
      <c r="AY19" s="24">
        <f>+'[1]FEBRERO 2018'!$AF$978</f>
        <v>43044051</v>
      </c>
      <c r="AZ19" s="25">
        <f t="shared" si="2"/>
        <v>0.26952376089060992</v>
      </c>
      <c r="BA19" s="24">
        <f t="shared" si="3"/>
        <v>55683609</v>
      </c>
      <c r="BB19" s="24">
        <f t="shared" si="4"/>
        <v>0</v>
      </c>
      <c r="BC19" s="24">
        <f t="shared" si="4"/>
        <v>0</v>
      </c>
      <c r="BD19" s="24">
        <f t="shared" si="4"/>
        <v>0</v>
      </c>
      <c r="BE19" s="24">
        <f t="shared" si="4"/>
        <v>0</v>
      </c>
      <c r="BF19" s="24">
        <f t="shared" si="4"/>
        <v>38127660</v>
      </c>
      <c r="BG19" s="24">
        <f t="shared" si="4"/>
        <v>0</v>
      </c>
      <c r="BH19" s="24">
        <f t="shared" si="4"/>
        <v>0</v>
      </c>
      <c r="BI19" s="24">
        <f t="shared" si="4"/>
        <v>0</v>
      </c>
      <c r="BJ19" s="24">
        <f t="shared" si="4"/>
        <v>0</v>
      </c>
      <c r="BK19" s="24">
        <f t="shared" si="4"/>
        <v>0</v>
      </c>
      <c r="BL19" s="24">
        <f t="shared" si="4"/>
        <v>0</v>
      </c>
      <c r="BM19" s="24">
        <f t="shared" si="4"/>
        <v>0</v>
      </c>
      <c r="BN19" s="24">
        <f t="shared" si="4"/>
        <v>0</v>
      </c>
      <c r="BO19" s="24">
        <f t="shared" si="4"/>
        <v>0</v>
      </c>
      <c r="BP19" s="24">
        <f t="shared" si="4"/>
        <v>0</v>
      </c>
      <c r="BQ19" s="24">
        <f t="shared" ref="BE19:BT34" si="21">W19-AT19</f>
        <v>0</v>
      </c>
      <c r="BR19" s="24">
        <f t="shared" si="21"/>
        <v>0</v>
      </c>
      <c r="BS19" s="24">
        <f t="shared" si="21"/>
        <v>0</v>
      </c>
      <c r="BT19" s="24">
        <f t="shared" si="21"/>
        <v>0</v>
      </c>
      <c r="BU19" s="24">
        <f t="shared" si="5"/>
        <v>0</v>
      </c>
      <c r="BV19" s="24">
        <f t="shared" si="5"/>
        <v>17555949</v>
      </c>
      <c r="BW19" s="25">
        <f t="shared" si="20"/>
        <v>0.73035381897386253</v>
      </c>
      <c r="BX19" s="24">
        <f t="shared" si="6"/>
        <v>150891099</v>
      </c>
      <c r="BY19" s="24"/>
      <c r="BZ19" s="24"/>
      <c r="CA19" s="24"/>
      <c r="CB19" s="24"/>
      <c r="CC19" s="24">
        <f>+'[1]FEBRERO 2018'!$H$979+'[1]FEBRERO 2018'!$H$984+'[1]FEBRERO 2018'!$H$1003+'[1]FEBRERO 2018'!$H$1005+'[1]FEBRERO 2018'!$H$1008+'[1]FEBRERO 2018'!$H$1009</f>
        <v>107847048</v>
      </c>
      <c r="CD19" s="24"/>
      <c r="CE19" s="24"/>
      <c r="CF19" s="24"/>
      <c r="CG19" s="24"/>
      <c r="CH19" s="24"/>
      <c r="CI19" s="24"/>
      <c r="CJ19" s="24"/>
      <c r="CK19" s="24"/>
      <c r="CL19" s="24"/>
      <c r="CM19" s="24"/>
      <c r="CN19" s="24"/>
      <c r="CO19" s="24"/>
      <c r="CP19" s="24"/>
      <c r="CQ19" s="24"/>
      <c r="CR19" s="24"/>
      <c r="CS19" s="24">
        <f>+'[1]FEBRERO 2018'!$H$989+'[1]FEBRERO 2018'!$H$991+'[1]FEBRERO 2018'!$H$993+'[1]FEBRERO 2018'!$H$995+'[1]FEBRERO 2018'!$H$997+'[1]FEBRERO 2018'!$H$1000+'[1]FEBRERO 2018'!$H$1001+'[1]FEBRERO 2018'!$H$1007</f>
        <v>43044051</v>
      </c>
      <c r="CT19" s="25">
        <f t="shared" si="7"/>
        <v>0.26964618102613747</v>
      </c>
      <c r="CU19" s="24">
        <f t="shared" si="8"/>
        <v>55708901</v>
      </c>
      <c r="CV19" s="24">
        <f t="shared" si="9"/>
        <v>0</v>
      </c>
      <c r="CW19" s="24">
        <f t="shared" si="9"/>
        <v>0</v>
      </c>
      <c r="CX19" s="24">
        <f>J19-CA19</f>
        <v>0</v>
      </c>
      <c r="CY19" s="24">
        <f t="shared" si="9"/>
        <v>0</v>
      </c>
      <c r="CZ19" s="24">
        <f t="shared" si="9"/>
        <v>38152952</v>
      </c>
      <c r="DA19" s="24">
        <f t="shared" si="9"/>
        <v>0</v>
      </c>
      <c r="DB19" s="24">
        <f t="shared" si="9"/>
        <v>0</v>
      </c>
      <c r="DC19" s="24">
        <f t="shared" si="9"/>
        <v>0</v>
      </c>
      <c r="DD19" s="24">
        <f t="shared" si="9"/>
        <v>0</v>
      </c>
      <c r="DE19" s="24">
        <f t="shared" si="9"/>
        <v>0</v>
      </c>
      <c r="DF19" s="24">
        <f t="shared" si="9"/>
        <v>0</v>
      </c>
      <c r="DG19" s="24">
        <f t="shared" si="9"/>
        <v>0</v>
      </c>
      <c r="DH19" s="24">
        <f t="shared" si="9"/>
        <v>0</v>
      </c>
      <c r="DI19" s="24">
        <f t="shared" si="9"/>
        <v>0</v>
      </c>
      <c r="DJ19" s="24">
        <f t="shared" si="9"/>
        <v>0</v>
      </c>
      <c r="DK19" s="24">
        <f t="shared" si="9"/>
        <v>0</v>
      </c>
      <c r="DL19" s="24">
        <f t="shared" si="10"/>
        <v>0</v>
      </c>
      <c r="DM19" s="24">
        <f t="shared" si="10"/>
        <v>0</v>
      </c>
      <c r="DN19" s="24">
        <f t="shared" si="10"/>
        <v>0</v>
      </c>
      <c r="DO19" s="24">
        <f t="shared" si="10"/>
        <v>0</v>
      </c>
      <c r="DP19" s="24">
        <f t="shared" si="10"/>
        <v>17555949</v>
      </c>
      <c r="DR19" s="29">
        <f t="shared" si="19"/>
        <v>206600000</v>
      </c>
      <c r="DS19" s="29">
        <f t="shared" si="12"/>
        <v>206600000</v>
      </c>
      <c r="DT19" s="29">
        <f t="shared" si="11"/>
        <v>206600000</v>
      </c>
    </row>
    <row r="20" spans="1:126" ht="36" customHeight="1" x14ac:dyDescent="0.25">
      <c r="A20" s="30"/>
      <c r="B20" s="35"/>
      <c r="C20" s="20" t="s">
        <v>86</v>
      </c>
      <c r="D20" s="21" t="s">
        <v>87</v>
      </c>
      <c r="E20" s="22">
        <v>510</v>
      </c>
      <c r="F20" s="23" t="s">
        <v>55</v>
      </c>
      <c r="G20" s="24">
        <f t="shared" si="0"/>
        <v>85063342</v>
      </c>
      <c r="H20" s="24">
        <v>10614302</v>
      </c>
      <c r="I20" s="24">
        <v>52000000</v>
      </c>
      <c r="J20" s="24">
        <v>9449040</v>
      </c>
      <c r="K20" s="24"/>
      <c r="L20" s="24"/>
      <c r="M20" s="24"/>
      <c r="N20" s="24"/>
      <c r="O20" s="24"/>
      <c r="P20" s="24"/>
      <c r="Q20" s="24"/>
      <c r="R20" s="24"/>
      <c r="S20" s="24"/>
      <c r="T20" s="24"/>
      <c r="U20" s="24"/>
      <c r="V20" s="24"/>
      <c r="W20" s="24"/>
      <c r="X20" s="24"/>
      <c r="Y20" s="24">
        <v>13000000</v>
      </c>
      <c r="Z20" s="24"/>
      <c r="AA20" s="24"/>
      <c r="AB20" s="24"/>
      <c r="AC20" s="25">
        <f t="shared" si="17"/>
        <v>0.28414884051933909</v>
      </c>
      <c r="AD20" s="24">
        <f t="shared" si="1"/>
        <v>24170650</v>
      </c>
      <c r="AE20" s="24"/>
      <c r="AF20" s="24">
        <f>+'[2]ENERO 2018'!$K$827</f>
        <v>13400000</v>
      </c>
      <c r="AG20" s="24"/>
      <c r="AH20" s="24"/>
      <c r="AI20" s="24"/>
      <c r="AJ20" s="24"/>
      <c r="AK20" s="24"/>
      <c r="AL20" s="24"/>
      <c r="AM20" s="24"/>
      <c r="AN20" s="24"/>
      <c r="AO20" s="24"/>
      <c r="AP20" s="24"/>
      <c r="AQ20" s="24"/>
      <c r="AR20" s="24"/>
      <c r="AS20" s="24"/>
      <c r="AT20" s="24"/>
      <c r="AU20" s="24"/>
      <c r="AV20" s="24">
        <f>+'[2]ENERO 2018'!$AA$827</f>
        <v>10770650</v>
      </c>
      <c r="AW20" s="24"/>
      <c r="AX20" s="24"/>
      <c r="AY20" s="24"/>
      <c r="AZ20" s="25">
        <f t="shared" si="2"/>
        <v>0.71585115948066091</v>
      </c>
      <c r="BA20" s="24">
        <f t="shared" si="3"/>
        <v>60892692</v>
      </c>
      <c r="BB20" s="24">
        <f t="shared" ref="BB20:BQ34" si="22">H20-AE20</f>
        <v>10614302</v>
      </c>
      <c r="BC20" s="24">
        <f t="shared" si="22"/>
        <v>38600000</v>
      </c>
      <c r="BD20" s="24">
        <f t="shared" si="22"/>
        <v>9449040</v>
      </c>
      <c r="BE20" s="24">
        <f t="shared" si="21"/>
        <v>0</v>
      </c>
      <c r="BF20" s="24">
        <f t="shared" si="21"/>
        <v>0</v>
      </c>
      <c r="BG20" s="24">
        <f t="shared" si="21"/>
        <v>0</v>
      </c>
      <c r="BH20" s="24">
        <f t="shared" si="21"/>
        <v>0</v>
      </c>
      <c r="BI20" s="24">
        <f t="shared" si="21"/>
        <v>0</v>
      </c>
      <c r="BJ20" s="24">
        <f t="shared" si="21"/>
        <v>0</v>
      </c>
      <c r="BK20" s="24">
        <f t="shared" si="21"/>
        <v>0</v>
      </c>
      <c r="BL20" s="24">
        <f t="shared" si="21"/>
        <v>0</v>
      </c>
      <c r="BM20" s="24">
        <f t="shared" si="21"/>
        <v>0</v>
      </c>
      <c r="BN20" s="24">
        <f t="shared" si="21"/>
        <v>0</v>
      </c>
      <c r="BO20" s="24">
        <f t="shared" si="21"/>
        <v>0</v>
      </c>
      <c r="BP20" s="24">
        <f t="shared" si="21"/>
        <v>0</v>
      </c>
      <c r="BQ20" s="24">
        <f t="shared" si="21"/>
        <v>0</v>
      </c>
      <c r="BR20" s="24">
        <f t="shared" si="21"/>
        <v>0</v>
      </c>
      <c r="BS20" s="24">
        <f t="shared" si="21"/>
        <v>2229350</v>
      </c>
      <c r="BT20" s="24">
        <f t="shared" si="21"/>
        <v>0</v>
      </c>
      <c r="BU20" s="24">
        <f t="shared" ref="BU20:BV34" si="23">AA20-AX20</f>
        <v>0</v>
      </c>
      <c r="BV20" s="24">
        <f t="shared" si="23"/>
        <v>0</v>
      </c>
      <c r="BW20" s="25">
        <f t="shared" si="20"/>
        <v>0.22301792468958015</v>
      </c>
      <c r="BX20" s="24">
        <f t="shared" si="6"/>
        <v>18970650</v>
      </c>
      <c r="BY20" s="24"/>
      <c r="BZ20" s="24">
        <f>+'[1]FEBRERO 2018'!$H$1017+'[1]FEBRERO 2018'!$H$1019+'[1]FEBRERO 2018'!$H$1021</f>
        <v>8200000</v>
      </c>
      <c r="CA20" s="24"/>
      <c r="CB20" s="24"/>
      <c r="CC20" s="24"/>
      <c r="CD20" s="24"/>
      <c r="CE20" s="24"/>
      <c r="CF20" s="24"/>
      <c r="CG20" s="24"/>
      <c r="CH20" s="24"/>
      <c r="CI20" s="24"/>
      <c r="CJ20" s="24"/>
      <c r="CK20" s="24"/>
      <c r="CL20" s="24"/>
      <c r="CM20" s="24"/>
      <c r="CN20" s="24"/>
      <c r="CO20" s="24"/>
      <c r="CP20" s="24">
        <f>+'[1]FEBRERO 2018'!$H$1014</f>
        <v>10770650</v>
      </c>
      <c r="CQ20" s="24"/>
      <c r="CR20" s="24"/>
      <c r="CS20" s="24"/>
      <c r="CT20" s="25">
        <f t="shared" si="7"/>
        <v>0.77698207531041985</v>
      </c>
      <c r="CU20" s="24">
        <f t="shared" si="8"/>
        <v>66092692</v>
      </c>
      <c r="CV20" s="24">
        <f t="shared" ref="CV20:DK34" si="24">H20-BY20</f>
        <v>10614302</v>
      </c>
      <c r="CW20" s="24">
        <f t="shared" si="24"/>
        <v>43800000</v>
      </c>
      <c r="CX20" s="24">
        <f t="shared" si="24"/>
        <v>9449040</v>
      </c>
      <c r="CY20" s="24">
        <f t="shared" si="24"/>
        <v>0</v>
      </c>
      <c r="CZ20" s="24">
        <f t="shared" si="24"/>
        <v>0</v>
      </c>
      <c r="DA20" s="24">
        <f t="shared" si="24"/>
        <v>0</v>
      </c>
      <c r="DB20" s="24">
        <f t="shared" si="24"/>
        <v>0</v>
      </c>
      <c r="DC20" s="24">
        <f t="shared" si="24"/>
        <v>0</v>
      </c>
      <c r="DD20" s="24">
        <f t="shared" si="24"/>
        <v>0</v>
      </c>
      <c r="DE20" s="24">
        <f t="shared" si="24"/>
        <v>0</v>
      </c>
      <c r="DF20" s="24">
        <f t="shared" si="24"/>
        <v>0</v>
      </c>
      <c r="DG20" s="24">
        <f t="shared" si="24"/>
        <v>0</v>
      </c>
      <c r="DH20" s="24">
        <f t="shared" si="24"/>
        <v>0</v>
      </c>
      <c r="DI20" s="24">
        <f t="shared" si="24"/>
        <v>0</v>
      </c>
      <c r="DJ20" s="24">
        <f t="shared" si="24"/>
        <v>0</v>
      </c>
      <c r="DK20" s="24">
        <f t="shared" si="24"/>
        <v>0</v>
      </c>
      <c r="DL20" s="24">
        <f t="shared" ref="DL20:DP34" si="25">X20-CO20</f>
        <v>0</v>
      </c>
      <c r="DM20" s="24">
        <f t="shared" si="25"/>
        <v>2229350</v>
      </c>
      <c r="DN20" s="24">
        <f t="shared" si="25"/>
        <v>0</v>
      </c>
      <c r="DO20" s="24">
        <f t="shared" si="25"/>
        <v>0</v>
      </c>
      <c r="DP20" s="24">
        <f t="shared" si="25"/>
        <v>0</v>
      </c>
      <c r="DR20" s="29">
        <f t="shared" si="19"/>
        <v>85063342</v>
      </c>
      <c r="DS20" s="29">
        <f t="shared" si="12"/>
        <v>85063342</v>
      </c>
      <c r="DT20" s="29">
        <f t="shared" si="11"/>
        <v>85063342</v>
      </c>
    </row>
    <row r="21" spans="1:126" ht="47.25" customHeight="1" x14ac:dyDescent="0.25">
      <c r="A21" s="30"/>
      <c r="B21" s="35"/>
      <c r="C21" s="20" t="s">
        <v>88</v>
      </c>
      <c r="D21" s="21" t="s">
        <v>89</v>
      </c>
      <c r="E21" s="22">
        <v>510</v>
      </c>
      <c r="F21" s="23" t="s">
        <v>55</v>
      </c>
      <c r="G21" s="24">
        <f t="shared" si="0"/>
        <v>69639749</v>
      </c>
      <c r="H21" s="24">
        <v>10614301</v>
      </c>
      <c r="I21" s="24"/>
      <c r="J21" s="24">
        <v>7025448</v>
      </c>
      <c r="K21" s="24"/>
      <c r="L21" s="24"/>
      <c r="M21" s="24"/>
      <c r="N21" s="24"/>
      <c r="O21" s="24"/>
      <c r="P21" s="24"/>
      <c r="Q21" s="24"/>
      <c r="R21" s="24"/>
      <c r="S21" s="24"/>
      <c r="T21" s="24"/>
      <c r="U21" s="24"/>
      <c r="V21" s="24"/>
      <c r="W21" s="24">
        <v>52000000</v>
      </c>
      <c r="X21" s="24"/>
      <c r="Y21" s="24"/>
      <c r="Z21" s="24"/>
      <c r="AA21" s="24"/>
      <c r="AB21" s="24"/>
      <c r="AC21" s="25">
        <f t="shared" si="17"/>
        <v>0.39249839915419571</v>
      </c>
      <c r="AD21" s="24">
        <f t="shared" si="1"/>
        <v>27333490</v>
      </c>
      <c r="AE21" s="24"/>
      <c r="AF21" s="24"/>
      <c r="AG21" s="24"/>
      <c r="AH21" s="24"/>
      <c r="AI21" s="24"/>
      <c r="AJ21" s="24"/>
      <c r="AK21" s="24"/>
      <c r="AL21" s="24"/>
      <c r="AM21" s="24"/>
      <c r="AN21" s="24"/>
      <c r="AO21" s="24"/>
      <c r="AP21" s="24"/>
      <c r="AQ21" s="24"/>
      <c r="AR21" s="24"/>
      <c r="AS21" s="24"/>
      <c r="AT21" s="24">
        <f>+'[1]FEBRERO 2018'!$Y$1027</f>
        <v>27333490</v>
      </c>
      <c r="AU21" s="24"/>
      <c r="AV21" s="24"/>
      <c r="AW21" s="24"/>
      <c r="AX21" s="24"/>
      <c r="AY21" s="24"/>
      <c r="AZ21" s="25">
        <f t="shared" si="2"/>
        <v>0.60750160084580429</v>
      </c>
      <c r="BA21" s="24">
        <f t="shared" si="3"/>
        <v>42306259</v>
      </c>
      <c r="BB21" s="24">
        <f t="shared" si="22"/>
        <v>10614301</v>
      </c>
      <c r="BC21" s="24">
        <f t="shared" si="22"/>
        <v>0</v>
      </c>
      <c r="BD21" s="24">
        <f t="shared" si="22"/>
        <v>7025448</v>
      </c>
      <c r="BE21" s="24">
        <f t="shared" si="21"/>
        <v>0</v>
      </c>
      <c r="BF21" s="24">
        <f t="shared" si="21"/>
        <v>0</v>
      </c>
      <c r="BG21" s="24">
        <f t="shared" si="21"/>
        <v>0</v>
      </c>
      <c r="BH21" s="24">
        <f t="shared" si="21"/>
        <v>0</v>
      </c>
      <c r="BI21" s="24">
        <f t="shared" si="21"/>
        <v>0</v>
      </c>
      <c r="BJ21" s="24">
        <f t="shared" si="21"/>
        <v>0</v>
      </c>
      <c r="BK21" s="24">
        <f t="shared" si="21"/>
        <v>0</v>
      </c>
      <c r="BL21" s="24">
        <f t="shared" si="21"/>
        <v>0</v>
      </c>
      <c r="BM21" s="24">
        <f t="shared" si="21"/>
        <v>0</v>
      </c>
      <c r="BN21" s="24">
        <f t="shared" si="21"/>
        <v>0</v>
      </c>
      <c r="BO21" s="24">
        <f t="shared" si="21"/>
        <v>0</v>
      </c>
      <c r="BP21" s="24">
        <f t="shared" si="21"/>
        <v>0</v>
      </c>
      <c r="BQ21" s="24">
        <f t="shared" si="21"/>
        <v>24666510</v>
      </c>
      <c r="BR21" s="24">
        <f t="shared" si="21"/>
        <v>0</v>
      </c>
      <c r="BS21" s="24">
        <f t="shared" si="21"/>
        <v>0</v>
      </c>
      <c r="BT21" s="24">
        <f t="shared" si="21"/>
        <v>0</v>
      </c>
      <c r="BU21" s="24">
        <f t="shared" si="23"/>
        <v>0</v>
      </c>
      <c r="BV21" s="24">
        <f t="shared" si="23"/>
        <v>0</v>
      </c>
      <c r="BW21" s="25">
        <f t="shared" si="20"/>
        <v>0.31782839998461221</v>
      </c>
      <c r="BX21" s="24">
        <f t="shared" si="6"/>
        <v>22133490</v>
      </c>
      <c r="BY21" s="24"/>
      <c r="BZ21" s="24"/>
      <c r="CA21" s="24"/>
      <c r="CB21" s="24"/>
      <c r="CC21" s="24"/>
      <c r="CD21" s="24"/>
      <c r="CE21" s="24"/>
      <c r="CF21" s="24"/>
      <c r="CG21" s="24"/>
      <c r="CH21" s="24"/>
      <c r="CI21" s="24"/>
      <c r="CJ21" s="24"/>
      <c r="CK21" s="24"/>
      <c r="CL21" s="24"/>
      <c r="CM21" s="24"/>
      <c r="CN21" s="24">
        <f>+'[1]FEBRERO 2018'!$H$1025</f>
        <v>22133490</v>
      </c>
      <c r="CO21" s="24"/>
      <c r="CP21" s="24"/>
      <c r="CQ21" s="24"/>
      <c r="CR21" s="24"/>
      <c r="CS21" s="24"/>
      <c r="CT21" s="25">
        <f t="shared" si="7"/>
        <v>0.68217160001538779</v>
      </c>
      <c r="CU21" s="24">
        <f t="shared" si="8"/>
        <v>47506259</v>
      </c>
      <c r="CV21" s="24">
        <f t="shared" si="24"/>
        <v>10614301</v>
      </c>
      <c r="CW21" s="24">
        <f t="shared" si="24"/>
        <v>0</v>
      </c>
      <c r="CX21" s="24">
        <f t="shared" si="24"/>
        <v>7025448</v>
      </c>
      <c r="CY21" s="24">
        <f t="shared" si="24"/>
        <v>0</v>
      </c>
      <c r="CZ21" s="24">
        <f t="shared" si="24"/>
        <v>0</v>
      </c>
      <c r="DA21" s="24">
        <f t="shared" si="24"/>
        <v>0</v>
      </c>
      <c r="DB21" s="24">
        <f t="shared" si="24"/>
        <v>0</v>
      </c>
      <c r="DC21" s="24">
        <f t="shared" si="24"/>
        <v>0</v>
      </c>
      <c r="DD21" s="24">
        <f t="shared" si="24"/>
        <v>0</v>
      </c>
      <c r="DE21" s="24">
        <f t="shared" si="24"/>
        <v>0</v>
      </c>
      <c r="DF21" s="24">
        <f t="shared" si="24"/>
        <v>0</v>
      </c>
      <c r="DG21" s="24">
        <f t="shared" si="24"/>
        <v>0</v>
      </c>
      <c r="DH21" s="24">
        <f t="shared" si="24"/>
        <v>0</v>
      </c>
      <c r="DI21" s="24">
        <f t="shared" si="24"/>
        <v>0</v>
      </c>
      <c r="DJ21" s="24">
        <f t="shared" si="24"/>
        <v>0</v>
      </c>
      <c r="DK21" s="24">
        <f t="shared" si="24"/>
        <v>29866510</v>
      </c>
      <c r="DL21" s="24">
        <f t="shared" si="25"/>
        <v>0</v>
      </c>
      <c r="DM21" s="24">
        <f t="shared" si="25"/>
        <v>0</v>
      </c>
      <c r="DN21" s="24">
        <f t="shared" si="25"/>
        <v>0</v>
      </c>
      <c r="DO21" s="24">
        <f t="shared" si="25"/>
        <v>0</v>
      </c>
      <c r="DP21" s="24">
        <f t="shared" si="25"/>
        <v>0</v>
      </c>
      <c r="DR21" s="29">
        <f t="shared" si="19"/>
        <v>69639749</v>
      </c>
      <c r="DS21" s="29">
        <f t="shared" si="12"/>
        <v>69639749</v>
      </c>
      <c r="DT21" s="29">
        <f t="shared" si="11"/>
        <v>69639749</v>
      </c>
    </row>
    <row r="22" spans="1:126" ht="33" customHeight="1" x14ac:dyDescent="0.25">
      <c r="A22" s="30"/>
      <c r="B22" s="35"/>
      <c r="C22" s="20" t="s">
        <v>90</v>
      </c>
      <c r="D22" s="21" t="s">
        <v>91</v>
      </c>
      <c r="E22" s="22">
        <v>510</v>
      </c>
      <c r="F22" s="23" t="s">
        <v>55</v>
      </c>
      <c r="G22" s="24">
        <f t="shared" si="0"/>
        <v>101134948</v>
      </c>
      <c r="H22" s="24"/>
      <c r="I22" s="24"/>
      <c r="J22" s="24">
        <v>31134948</v>
      </c>
      <c r="K22" s="24"/>
      <c r="L22" s="24"/>
      <c r="M22" s="24"/>
      <c r="N22" s="24"/>
      <c r="O22" s="24"/>
      <c r="P22" s="24"/>
      <c r="Q22" s="24"/>
      <c r="R22" s="24"/>
      <c r="S22" s="24"/>
      <c r="T22" s="24"/>
      <c r="U22" s="24"/>
      <c r="V22" s="24"/>
      <c r="W22" s="24"/>
      <c r="X22" s="24"/>
      <c r="Y22" s="24">
        <v>70000000</v>
      </c>
      <c r="Z22" s="24"/>
      <c r="AA22" s="24"/>
      <c r="AB22" s="24"/>
      <c r="AC22" s="25">
        <f t="shared" si="17"/>
        <v>0.57499430365060356</v>
      </c>
      <c r="AD22" s="24">
        <f t="shared" si="1"/>
        <v>58152019</v>
      </c>
      <c r="AE22" s="24"/>
      <c r="AF22" s="24"/>
      <c r="AG22" s="24"/>
      <c r="AH22" s="24"/>
      <c r="AI22" s="24"/>
      <c r="AJ22" s="24"/>
      <c r="AK22" s="24"/>
      <c r="AL22" s="24"/>
      <c r="AM22" s="24"/>
      <c r="AN22" s="24"/>
      <c r="AO22" s="24"/>
      <c r="AP22" s="24"/>
      <c r="AQ22" s="24"/>
      <c r="AR22" s="24"/>
      <c r="AS22" s="24"/>
      <c r="AT22" s="24"/>
      <c r="AU22" s="24"/>
      <c r="AV22" s="24">
        <f>+'[1]FEBRERO 2018'!$AA$1041</f>
        <v>58152019</v>
      </c>
      <c r="AW22" s="24"/>
      <c r="AX22" s="24"/>
      <c r="AY22" s="24"/>
      <c r="AZ22" s="25">
        <f>1-AC22</f>
        <v>0.42500569634939644</v>
      </c>
      <c r="BA22" s="24">
        <f t="shared" si="3"/>
        <v>42982929</v>
      </c>
      <c r="BB22" s="24">
        <f t="shared" si="22"/>
        <v>0</v>
      </c>
      <c r="BC22" s="24">
        <f t="shared" si="22"/>
        <v>0</v>
      </c>
      <c r="BD22" s="24">
        <f t="shared" si="22"/>
        <v>31134948</v>
      </c>
      <c r="BE22" s="24">
        <f t="shared" si="21"/>
        <v>0</v>
      </c>
      <c r="BF22" s="24">
        <f t="shared" si="21"/>
        <v>0</v>
      </c>
      <c r="BG22" s="24">
        <f t="shared" si="21"/>
        <v>0</v>
      </c>
      <c r="BH22" s="24">
        <f t="shared" si="21"/>
        <v>0</v>
      </c>
      <c r="BI22" s="24">
        <f t="shared" si="21"/>
        <v>0</v>
      </c>
      <c r="BJ22" s="24">
        <f t="shared" si="21"/>
        <v>0</v>
      </c>
      <c r="BK22" s="24">
        <f t="shared" si="21"/>
        <v>0</v>
      </c>
      <c r="BL22" s="24">
        <f t="shared" si="21"/>
        <v>0</v>
      </c>
      <c r="BM22" s="24">
        <f t="shared" si="21"/>
        <v>0</v>
      </c>
      <c r="BN22" s="24">
        <f t="shared" si="21"/>
        <v>0</v>
      </c>
      <c r="BO22" s="24">
        <f t="shared" si="21"/>
        <v>0</v>
      </c>
      <c r="BP22" s="24">
        <f t="shared" si="21"/>
        <v>0</v>
      </c>
      <c r="BQ22" s="24">
        <f t="shared" si="21"/>
        <v>0</v>
      </c>
      <c r="BR22" s="24">
        <f t="shared" si="21"/>
        <v>0</v>
      </c>
      <c r="BS22" s="24">
        <f t="shared" si="21"/>
        <v>11847981</v>
      </c>
      <c r="BT22" s="24">
        <f t="shared" si="21"/>
        <v>0</v>
      </c>
      <c r="BU22" s="24">
        <f t="shared" si="23"/>
        <v>0</v>
      </c>
      <c r="BV22" s="24">
        <f t="shared" si="23"/>
        <v>0</v>
      </c>
      <c r="BW22" s="25">
        <f t="shared" si="20"/>
        <v>0.41705553652927174</v>
      </c>
      <c r="BX22" s="24">
        <f t="shared" si="6"/>
        <v>42178890</v>
      </c>
      <c r="BY22" s="24"/>
      <c r="BZ22" s="24"/>
      <c r="CA22" s="24"/>
      <c r="CB22" s="24"/>
      <c r="CC22" s="24"/>
      <c r="CD22" s="24"/>
      <c r="CE22" s="24"/>
      <c r="CF22" s="24"/>
      <c r="CG22" s="24"/>
      <c r="CH22" s="24"/>
      <c r="CI22" s="24"/>
      <c r="CJ22" s="24"/>
      <c r="CK22" s="24"/>
      <c r="CL22" s="24"/>
      <c r="CM22" s="24"/>
      <c r="CN22" s="24"/>
      <c r="CO22" s="24"/>
      <c r="CP22" s="24">
        <f>+'[1]FEBRERO 2018'!$H$1039</f>
        <v>42178890</v>
      </c>
      <c r="CQ22" s="24"/>
      <c r="CR22" s="24"/>
      <c r="CS22" s="24"/>
      <c r="CT22" s="25">
        <f t="shared" si="7"/>
        <v>0.58294446347072826</v>
      </c>
      <c r="CU22" s="24">
        <f t="shared" si="8"/>
        <v>58956058</v>
      </c>
      <c r="CV22" s="24">
        <f t="shared" si="24"/>
        <v>0</v>
      </c>
      <c r="CW22" s="24">
        <f t="shared" si="24"/>
        <v>0</v>
      </c>
      <c r="CX22" s="24">
        <f t="shared" si="24"/>
        <v>31134948</v>
      </c>
      <c r="CY22" s="24">
        <f t="shared" si="24"/>
        <v>0</v>
      </c>
      <c r="CZ22" s="24">
        <f t="shared" si="24"/>
        <v>0</v>
      </c>
      <c r="DA22" s="24">
        <f t="shared" si="24"/>
        <v>0</v>
      </c>
      <c r="DB22" s="24">
        <f t="shared" si="24"/>
        <v>0</v>
      </c>
      <c r="DC22" s="24">
        <f t="shared" si="24"/>
        <v>0</v>
      </c>
      <c r="DD22" s="24">
        <f t="shared" si="24"/>
        <v>0</v>
      </c>
      <c r="DE22" s="24">
        <f t="shared" si="24"/>
        <v>0</v>
      </c>
      <c r="DF22" s="24">
        <f t="shared" si="24"/>
        <v>0</v>
      </c>
      <c r="DG22" s="24">
        <f t="shared" si="24"/>
        <v>0</v>
      </c>
      <c r="DH22" s="24">
        <f t="shared" si="24"/>
        <v>0</v>
      </c>
      <c r="DI22" s="24">
        <f t="shared" si="24"/>
        <v>0</v>
      </c>
      <c r="DJ22" s="24">
        <f t="shared" si="24"/>
        <v>0</v>
      </c>
      <c r="DK22" s="24">
        <f t="shared" si="24"/>
        <v>0</v>
      </c>
      <c r="DL22" s="24">
        <f t="shared" si="25"/>
        <v>0</v>
      </c>
      <c r="DM22" s="24">
        <f t="shared" si="25"/>
        <v>27821110</v>
      </c>
      <c r="DN22" s="24">
        <f t="shared" si="25"/>
        <v>0</v>
      </c>
      <c r="DO22" s="24">
        <f t="shared" si="25"/>
        <v>0</v>
      </c>
      <c r="DP22" s="24">
        <f t="shared" si="25"/>
        <v>0</v>
      </c>
      <c r="DR22" s="29">
        <f t="shared" si="19"/>
        <v>101134948</v>
      </c>
      <c r="DS22" s="29">
        <f t="shared" si="12"/>
        <v>101134948</v>
      </c>
      <c r="DT22" s="29">
        <f t="shared" si="11"/>
        <v>101134948</v>
      </c>
      <c r="DV22" s="37"/>
    </row>
    <row r="23" spans="1:126" ht="27" customHeight="1" x14ac:dyDescent="0.25">
      <c r="A23" s="30"/>
      <c r="B23" s="35"/>
      <c r="C23" s="20" t="s">
        <v>92</v>
      </c>
      <c r="D23" s="21" t="s">
        <v>93</v>
      </c>
      <c r="E23" s="22">
        <v>510</v>
      </c>
      <c r="F23" s="23" t="s">
        <v>55</v>
      </c>
      <c r="G23" s="24">
        <f t="shared" si="0"/>
        <v>20850051</v>
      </c>
      <c r="H23" s="24"/>
      <c r="I23" s="24"/>
      <c r="J23" s="24">
        <v>850051</v>
      </c>
      <c r="K23" s="24"/>
      <c r="L23" s="24"/>
      <c r="M23" s="24"/>
      <c r="N23" s="24"/>
      <c r="O23" s="24"/>
      <c r="P23" s="24"/>
      <c r="Q23" s="24"/>
      <c r="R23" s="24"/>
      <c r="S23" s="24"/>
      <c r="T23" s="24"/>
      <c r="U23" s="24"/>
      <c r="V23" s="24"/>
      <c r="W23" s="24"/>
      <c r="X23" s="24"/>
      <c r="Y23" s="24">
        <v>20000000</v>
      </c>
      <c r="Z23" s="24"/>
      <c r="AA23" s="24"/>
      <c r="AB23" s="24"/>
      <c r="AC23" s="25">
        <f t="shared" si="17"/>
        <v>0.47961513379511639</v>
      </c>
      <c r="AD23" s="24">
        <f t="shared" si="1"/>
        <v>10000000</v>
      </c>
      <c r="AE23" s="24"/>
      <c r="AF23" s="24"/>
      <c r="AG23" s="24"/>
      <c r="AH23" s="24"/>
      <c r="AI23" s="24"/>
      <c r="AJ23" s="24"/>
      <c r="AK23" s="24"/>
      <c r="AL23" s="24"/>
      <c r="AM23" s="24"/>
      <c r="AN23" s="24"/>
      <c r="AO23" s="24"/>
      <c r="AP23" s="24"/>
      <c r="AQ23" s="24"/>
      <c r="AR23" s="24"/>
      <c r="AS23" s="24"/>
      <c r="AT23" s="24"/>
      <c r="AU23" s="24"/>
      <c r="AV23" s="24">
        <f>+'[2]ENERO 2018'!$AA$866</f>
        <v>10000000</v>
      </c>
      <c r="AW23" s="24"/>
      <c r="AX23" s="24"/>
      <c r="AY23" s="24"/>
      <c r="AZ23" s="25">
        <f t="shared" si="2"/>
        <v>0.52038486620488356</v>
      </c>
      <c r="BA23" s="24">
        <f t="shared" si="3"/>
        <v>10850051</v>
      </c>
      <c r="BB23" s="24">
        <f t="shared" si="22"/>
        <v>0</v>
      </c>
      <c r="BC23" s="24">
        <f t="shared" si="22"/>
        <v>0</v>
      </c>
      <c r="BD23" s="24">
        <f t="shared" si="22"/>
        <v>850051</v>
      </c>
      <c r="BE23" s="24">
        <f t="shared" si="21"/>
        <v>0</v>
      </c>
      <c r="BF23" s="24">
        <f t="shared" si="21"/>
        <v>0</v>
      </c>
      <c r="BG23" s="24">
        <f t="shared" si="21"/>
        <v>0</v>
      </c>
      <c r="BH23" s="24">
        <f t="shared" si="21"/>
        <v>0</v>
      </c>
      <c r="BI23" s="24">
        <f t="shared" si="21"/>
        <v>0</v>
      </c>
      <c r="BJ23" s="24">
        <f t="shared" si="21"/>
        <v>0</v>
      </c>
      <c r="BK23" s="24">
        <f t="shared" si="21"/>
        <v>0</v>
      </c>
      <c r="BL23" s="24">
        <f t="shared" si="21"/>
        <v>0</v>
      </c>
      <c r="BM23" s="24">
        <f t="shared" si="21"/>
        <v>0</v>
      </c>
      <c r="BN23" s="24">
        <f t="shared" si="21"/>
        <v>0</v>
      </c>
      <c r="BO23" s="24">
        <f t="shared" si="21"/>
        <v>0</v>
      </c>
      <c r="BP23" s="24">
        <f t="shared" si="21"/>
        <v>0</v>
      </c>
      <c r="BQ23" s="24">
        <f t="shared" si="21"/>
        <v>0</v>
      </c>
      <c r="BR23" s="24">
        <f t="shared" si="21"/>
        <v>0</v>
      </c>
      <c r="BS23" s="24">
        <f t="shared" si="21"/>
        <v>10000000</v>
      </c>
      <c r="BT23" s="24">
        <f t="shared" si="21"/>
        <v>0</v>
      </c>
      <c r="BU23" s="24">
        <f t="shared" si="23"/>
        <v>0</v>
      </c>
      <c r="BV23" s="24">
        <f t="shared" si="23"/>
        <v>0</v>
      </c>
      <c r="BW23" s="25">
        <f t="shared" si="20"/>
        <v>0.14388454013853491</v>
      </c>
      <c r="BX23" s="24">
        <f t="shared" si="6"/>
        <v>3000000</v>
      </c>
      <c r="BY23" s="24"/>
      <c r="BZ23" s="24"/>
      <c r="CA23" s="24"/>
      <c r="CB23" s="24"/>
      <c r="CC23" s="24"/>
      <c r="CD23" s="24"/>
      <c r="CE23" s="24"/>
      <c r="CF23" s="24"/>
      <c r="CG23" s="24"/>
      <c r="CH23" s="24"/>
      <c r="CI23" s="24"/>
      <c r="CJ23" s="24"/>
      <c r="CK23" s="24"/>
      <c r="CL23" s="24"/>
      <c r="CM23" s="24"/>
      <c r="CN23" s="24"/>
      <c r="CO23" s="24"/>
      <c r="CP23" s="24">
        <f>+'[2]ENERO 2018'!$H$864</f>
        <v>3000000</v>
      </c>
      <c r="CQ23" s="24"/>
      <c r="CR23" s="24"/>
      <c r="CS23" s="24"/>
      <c r="CT23" s="25">
        <f t="shared" si="7"/>
        <v>0.85611545986146509</v>
      </c>
      <c r="CU23" s="24">
        <f t="shared" si="8"/>
        <v>17850051</v>
      </c>
      <c r="CV23" s="24">
        <f t="shared" si="24"/>
        <v>0</v>
      </c>
      <c r="CW23" s="24">
        <f t="shared" si="24"/>
        <v>0</v>
      </c>
      <c r="CX23" s="24">
        <f t="shared" si="24"/>
        <v>850051</v>
      </c>
      <c r="CY23" s="24">
        <f t="shared" si="24"/>
        <v>0</v>
      </c>
      <c r="CZ23" s="24">
        <f t="shared" si="24"/>
        <v>0</v>
      </c>
      <c r="DA23" s="24">
        <f t="shared" si="24"/>
        <v>0</v>
      </c>
      <c r="DB23" s="24">
        <f t="shared" si="24"/>
        <v>0</v>
      </c>
      <c r="DC23" s="24">
        <f t="shared" si="24"/>
        <v>0</v>
      </c>
      <c r="DD23" s="24">
        <f t="shared" si="24"/>
        <v>0</v>
      </c>
      <c r="DE23" s="24">
        <f t="shared" si="24"/>
        <v>0</v>
      </c>
      <c r="DF23" s="24">
        <f t="shared" si="24"/>
        <v>0</v>
      </c>
      <c r="DG23" s="24">
        <f t="shared" si="24"/>
        <v>0</v>
      </c>
      <c r="DH23" s="24">
        <f t="shared" si="24"/>
        <v>0</v>
      </c>
      <c r="DI23" s="24">
        <f t="shared" si="24"/>
        <v>0</v>
      </c>
      <c r="DJ23" s="24">
        <f t="shared" si="24"/>
        <v>0</v>
      </c>
      <c r="DK23" s="24">
        <f t="shared" si="24"/>
        <v>0</v>
      </c>
      <c r="DL23" s="24">
        <f t="shared" si="25"/>
        <v>0</v>
      </c>
      <c r="DM23" s="24">
        <f t="shared" si="25"/>
        <v>17000000</v>
      </c>
      <c r="DN23" s="24">
        <f t="shared" si="25"/>
        <v>0</v>
      </c>
      <c r="DO23" s="24">
        <f t="shared" si="25"/>
        <v>0</v>
      </c>
      <c r="DP23" s="24">
        <f t="shared" si="25"/>
        <v>0</v>
      </c>
      <c r="DR23" s="29">
        <f t="shared" si="19"/>
        <v>20850051</v>
      </c>
      <c r="DS23" s="29">
        <f>+AD23+BA23</f>
        <v>20850051</v>
      </c>
      <c r="DT23" s="29">
        <f t="shared" si="11"/>
        <v>20850051</v>
      </c>
    </row>
    <row r="24" spans="1:126" ht="62.25" customHeight="1" x14ac:dyDescent="0.25">
      <c r="A24" s="30"/>
      <c r="B24" s="35"/>
      <c r="C24" s="20" t="s">
        <v>94</v>
      </c>
      <c r="D24" s="21" t="s">
        <v>95</v>
      </c>
      <c r="E24" s="22">
        <v>510</v>
      </c>
      <c r="F24" s="23" t="s">
        <v>55</v>
      </c>
      <c r="G24" s="24">
        <f t="shared" si="0"/>
        <v>4000000</v>
      </c>
      <c r="H24" s="24"/>
      <c r="I24" s="24"/>
      <c r="J24" s="24"/>
      <c r="K24" s="24"/>
      <c r="L24" s="24">
        <v>4000000</v>
      </c>
      <c r="M24" s="24"/>
      <c r="N24" s="24"/>
      <c r="O24" s="24"/>
      <c r="P24" s="24"/>
      <c r="Q24" s="24"/>
      <c r="R24" s="24"/>
      <c r="S24" s="24"/>
      <c r="T24" s="24"/>
      <c r="U24" s="24"/>
      <c r="V24" s="24"/>
      <c r="W24" s="24"/>
      <c r="X24" s="24"/>
      <c r="Y24" s="24"/>
      <c r="Z24" s="24"/>
      <c r="AA24" s="24"/>
      <c r="AB24" s="24"/>
      <c r="AC24" s="25">
        <f t="shared" si="17"/>
        <v>0</v>
      </c>
      <c r="AD24" s="24">
        <f t="shared" si="1"/>
        <v>0</v>
      </c>
      <c r="AE24" s="24"/>
      <c r="AF24" s="24"/>
      <c r="AG24" s="24"/>
      <c r="AH24" s="24"/>
      <c r="AI24" s="24"/>
      <c r="AJ24" s="24"/>
      <c r="AK24" s="24"/>
      <c r="AL24" s="24"/>
      <c r="AM24" s="24"/>
      <c r="AN24" s="24"/>
      <c r="AO24" s="24"/>
      <c r="AP24" s="24"/>
      <c r="AQ24" s="24"/>
      <c r="AR24" s="24"/>
      <c r="AS24" s="24"/>
      <c r="AT24" s="24"/>
      <c r="AU24" s="24"/>
      <c r="AV24" s="24"/>
      <c r="AW24" s="24"/>
      <c r="AX24" s="24"/>
      <c r="AY24" s="24"/>
      <c r="AZ24" s="25">
        <f t="shared" si="2"/>
        <v>1</v>
      </c>
      <c r="BA24" s="24">
        <f t="shared" si="3"/>
        <v>4000000</v>
      </c>
      <c r="BB24" s="24">
        <f t="shared" si="22"/>
        <v>0</v>
      </c>
      <c r="BC24" s="24">
        <f t="shared" si="22"/>
        <v>0</v>
      </c>
      <c r="BD24" s="24">
        <f t="shared" si="22"/>
        <v>0</v>
      </c>
      <c r="BE24" s="24">
        <f t="shared" si="21"/>
        <v>0</v>
      </c>
      <c r="BF24" s="24">
        <f t="shared" si="21"/>
        <v>4000000</v>
      </c>
      <c r="BG24" s="24">
        <f t="shared" si="21"/>
        <v>0</v>
      </c>
      <c r="BH24" s="24">
        <f t="shared" si="21"/>
        <v>0</v>
      </c>
      <c r="BI24" s="24">
        <f t="shared" si="21"/>
        <v>0</v>
      </c>
      <c r="BJ24" s="24">
        <f t="shared" si="21"/>
        <v>0</v>
      </c>
      <c r="BK24" s="24">
        <f t="shared" si="21"/>
        <v>0</v>
      </c>
      <c r="BL24" s="24">
        <f t="shared" si="21"/>
        <v>0</v>
      </c>
      <c r="BM24" s="24">
        <f t="shared" si="21"/>
        <v>0</v>
      </c>
      <c r="BN24" s="24">
        <f t="shared" si="21"/>
        <v>0</v>
      </c>
      <c r="BO24" s="24">
        <f t="shared" si="21"/>
        <v>0</v>
      </c>
      <c r="BP24" s="24">
        <f t="shared" si="21"/>
        <v>0</v>
      </c>
      <c r="BQ24" s="24">
        <f t="shared" si="21"/>
        <v>0</v>
      </c>
      <c r="BR24" s="24">
        <f t="shared" si="21"/>
        <v>0</v>
      </c>
      <c r="BS24" s="24">
        <f t="shared" si="21"/>
        <v>0</v>
      </c>
      <c r="BT24" s="24">
        <f t="shared" si="21"/>
        <v>0</v>
      </c>
      <c r="BU24" s="24">
        <f t="shared" si="23"/>
        <v>0</v>
      </c>
      <c r="BV24" s="24">
        <f t="shared" si="23"/>
        <v>0</v>
      </c>
      <c r="BW24" s="25">
        <f t="shared" si="20"/>
        <v>0</v>
      </c>
      <c r="BX24" s="24">
        <f t="shared" si="6"/>
        <v>0</v>
      </c>
      <c r="BY24" s="24"/>
      <c r="BZ24" s="24"/>
      <c r="CA24" s="24"/>
      <c r="CB24" s="24"/>
      <c r="CC24" s="24"/>
      <c r="CD24" s="24"/>
      <c r="CE24" s="24"/>
      <c r="CF24" s="24"/>
      <c r="CG24" s="24"/>
      <c r="CH24" s="24"/>
      <c r="CI24" s="24"/>
      <c r="CJ24" s="24"/>
      <c r="CK24" s="24"/>
      <c r="CL24" s="24"/>
      <c r="CM24" s="24"/>
      <c r="CN24" s="24"/>
      <c r="CO24" s="24"/>
      <c r="CP24" s="24"/>
      <c r="CQ24" s="24"/>
      <c r="CR24" s="24"/>
      <c r="CS24" s="24"/>
      <c r="CT24" s="25">
        <f t="shared" si="7"/>
        <v>1</v>
      </c>
      <c r="CU24" s="24">
        <f t="shared" si="8"/>
        <v>4000000</v>
      </c>
      <c r="CV24" s="24">
        <f t="shared" si="24"/>
        <v>0</v>
      </c>
      <c r="CW24" s="24">
        <f t="shared" si="24"/>
        <v>0</v>
      </c>
      <c r="CX24" s="24">
        <f t="shared" si="24"/>
        <v>0</v>
      </c>
      <c r="CY24" s="24">
        <f t="shared" si="24"/>
        <v>0</v>
      </c>
      <c r="CZ24" s="24">
        <f t="shared" si="24"/>
        <v>4000000</v>
      </c>
      <c r="DA24" s="24">
        <f t="shared" si="24"/>
        <v>0</v>
      </c>
      <c r="DB24" s="24">
        <f t="shared" si="24"/>
        <v>0</v>
      </c>
      <c r="DC24" s="24">
        <f t="shared" si="24"/>
        <v>0</v>
      </c>
      <c r="DD24" s="24">
        <f t="shared" si="24"/>
        <v>0</v>
      </c>
      <c r="DE24" s="24">
        <f t="shared" si="24"/>
        <v>0</v>
      </c>
      <c r="DF24" s="24">
        <f t="shared" si="24"/>
        <v>0</v>
      </c>
      <c r="DG24" s="24">
        <f t="shared" si="24"/>
        <v>0</v>
      </c>
      <c r="DH24" s="24">
        <f t="shared" si="24"/>
        <v>0</v>
      </c>
      <c r="DI24" s="24">
        <f t="shared" si="24"/>
        <v>0</v>
      </c>
      <c r="DJ24" s="24">
        <f t="shared" si="24"/>
        <v>0</v>
      </c>
      <c r="DK24" s="24">
        <f t="shared" si="24"/>
        <v>0</v>
      </c>
      <c r="DL24" s="24">
        <f t="shared" si="25"/>
        <v>0</v>
      </c>
      <c r="DM24" s="24">
        <f t="shared" si="25"/>
        <v>0</v>
      </c>
      <c r="DN24" s="24">
        <f t="shared" si="25"/>
        <v>0</v>
      </c>
      <c r="DO24" s="24">
        <f t="shared" si="25"/>
        <v>0</v>
      </c>
      <c r="DP24" s="24">
        <f t="shared" si="25"/>
        <v>0</v>
      </c>
      <c r="DR24" s="29">
        <f t="shared" si="19"/>
        <v>4000000</v>
      </c>
      <c r="DS24" s="29">
        <f t="shared" ref="DS24:DS27" si="26">+AD24+BA24</f>
        <v>4000000</v>
      </c>
      <c r="DT24" s="29">
        <f t="shared" si="11"/>
        <v>4000000</v>
      </c>
    </row>
    <row r="25" spans="1:126" ht="92.25" customHeight="1" x14ac:dyDescent="0.25">
      <c r="A25" s="30"/>
      <c r="B25" s="35"/>
      <c r="C25" s="20" t="s">
        <v>96</v>
      </c>
      <c r="D25" s="21" t="s">
        <v>97</v>
      </c>
      <c r="E25" s="22">
        <v>510</v>
      </c>
      <c r="F25" s="23" t="s">
        <v>55</v>
      </c>
      <c r="G25" s="24">
        <f t="shared" si="0"/>
        <v>9000000</v>
      </c>
      <c r="H25" s="24"/>
      <c r="I25" s="24">
        <v>9000000</v>
      </c>
      <c r="J25" s="24"/>
      <c r="K25" s="24"/>
      <c r="L25" s="24"/>
      <c r="M25" s="24"/>
      <c r="N25" s="24"/>
      <c r="O25" s="24"/>
      <c r="P25" s="24"/>
      <c r="Q25" s="24"/>
      <c r="R25" s="24"/>
      <c r="S25" s="24"/>
      <c r="T25" s="24"/>
      <c r="U25" s="24"/>
      <c r="V25" s="24"/>
      <c r="W25" s="24"/>
      <c r="X25" s="24"/>
      <c r="Y25" s="24"/>
      <c r="Z25" s="24"/>
      <c r="AA25" s="24"/>
      <c r="AB25" s="24"/>
      <c r="AC25" s="25">
        <f t="shared" si="17"/>
        <v>0</v>
      </c>
      <c r="AD25" s="24">
        <f t="shared" si="1"/>
        <v>0</v>
      </c>
      <c r="AE25" s="24"/>
      <c r="AF25" s="24"/>
      <c r="AG25" s="24"/>
      <c r="AH25" s="24"/>
      <c r="AI25" s="24"/>
      <c r="AJ25" s="24"/>
      <c r="AK25" s="24"/>
      <c r="AL25" s="24"/>
      <c r="AM25" s="24"/>
      <c r="AN25" s="24"/>
      <c r="AO25" s="24"/>
      <c r="AP25" s="24"/>
      <c r="AQ25" s="24"/>
      <c r="AR25" s="24"/>
      <c r="AS25" s="24"/>
      <c r="AT25" s="24"/>
      <c r="AU25" s="24"/>
      <c r="AV25" s="24"/>
      <c r="AW25" s="24"/>
      <c r="AX25" s="24"/>
      <c r="AY25" s="24"/>
      <c r="AZ25" s="25">
        <f t="shared" si="2"/>
        <v>1</v>
      </c>
      <c r="BA25" s="24">
        <f t="shared" si="3"/>
        <v>9000000</v>
      </c>
      <c r="BB25" s="24">
        <f t="shared" si="22"/>
        <v>0</v>
      </c>
      <c r="BC25" s="24">
        <f t="shared" si="22"/>
        <v>9000000</v>
      </c>
      <c r="BD25" s="24">
        <f t="shared" si="22"/>
        <v>0</v>
      </c>
      <c r="BE25" s="24">
        <f t="shared" si="21"/>
        <v>0</v>
      </c>
      <c r="BF25" s="24">
        <f t="shared" si="21"/>
        <v>0</v>
      </c>
      <c r="BG25" s="24">
        <f t="shared" si="21"/>
        <v>0</v>
      </c>
      <c r="BH25" s="24">
        <f t="shared" si="21"/>
        <v>0</v>
      </c>
      <c r="BI25" s="24">
        <f t="shared" si="21"/>
        <v>0</v>
      </c>
      <c r="BJ25" s="24">
        <f t="shared" si="21"/>
        <v>0</v>
      </c>
      <c r="BK25" s="24">
        <f t="shared" si="21"/>
        <v>0</v>
      </c>
      <c r="BL25" s="24">
        <f t="shared" si="21"/>
        <v>0</v>
      </c>
      <c r="BM25" s="24">
        <f t="shared" si="21"/>
        <v>0</v>
      </c>
      <c r="BN25" s="24">
        <f t="shared" si="21"/>
        <v>0</v>
      </c>
      <c r="BO25" s="24">
        <f t="shared" si="21"/>
        <v>0</v>
      </c>
      <c r="BP25" s="24">
        <f t="shared" si="21"/>
        <v>0</v>
      </c>
      <c r="BQ25" s="24">
        <f t="shared" si="21"/>
        <v>0</v>
      </c>
      <c r="BR25" s="24">
        <f t="shared" si="21"/>
        <v>0</v>
      </c>
      <c r="BS25" s="24">
        <f t="shared" si="21"/>
        <v>0</v>
      </c>
      <c r="BT25" s="24">
        <f t="shared" si="21"/>
        <v>0</v>
      </c>
      <c r="BU25" s="24">
        <f t="shared" si="23"/>
        <v>0</v>
      </c>
      <c r="BV25" s="24">
        <f t="shared" si="23"/>
        <v>0</v>
      </c>
      <c r="BW25" s="25">
        <f t="shared" si="20"/>
        <v>0</v>
      </c>
      <c r="BX25" s="24">
        <f t="shared" si="6"/>
        <v>0</v>
      </c>
      <c r="BY25" s="24"/>
      <c r="BZ25" s="24"/>
      <c r="CA25" s="24"/>
      <c r="CB25" s="24"/>
      <c r="CC25" s="24"/>
      <c r="CD25" s="24"/>
      <c r="CE25" s="24"/>
      <c r="CF25" s="24"/>
      <c r="CG25" s="24"/>
      <c r="CH25" s="24"/>
      <c r="CI25" s="24"/>
      <c r="CJ25" s="24"/>
      <c r="CK25" s="24"/>
      <c r="CL25" s="24"/>
      <c r="CM25" s="24"/>
      <c r="CN25" s="24"/>
      <c r="CO25" s="24"/>
      <c r="CP25" s="24"/>
      <c r="CQ25" s="24"/>
      <c r="CR25" s="24"/>
      <c r="CS25" s="24"/>
      <c r="CT25" s="25">
        <f t="shared" si="7"/>
        <v>1</v>
      </c>
      <c r="CU25" s="24">
        <f t="shared" si="8"/>
        <v>9000000</v>
      </c>
      <c r="CV25" s="24">
        <f t="shared" si="24"/>
        <v>0</v>
      </c>
      <c r="CW25" s="24">
        <f t="shared" si="24"/>
        <v>9000000</v>
      </c>
      <c r="CX25" s="24">
        <f>J25-CA25</f>
        <v>0</v>
      </c>
      <c r="CY25" s="24">
        <f t="shared" si="24"/>
        <v>0</v>
      </c>
      <c r="CZ25" s="24">
        <f t="shared" si="24"/>
        <v>0</v>
      </c>
      <c r="DA25" s="24">
        <f t="shared" si="24"/>
        <v>0</v>
      </c>
      <c r="DB25" s="24">
        <f t="shared" si="24"/>
        <v>0</v>
      </c>
      <c r="DC25" s="24">
        <f t="shared" si="24"/>
        <v>0</v>
      </c>
      <c r="DD25" s="24">
        <f t="shared" si="24"/>
        <v>0</v>
      </c>
      <c r="DE25" s="24">
        <f t="shared" si="24"/>
        <v>0</v>
      </c>
      <c r="DF25" s="24">
        <f t="shared" si="24"/>
        <v>0</v>
      </c>
      <c r="DG25" s="24">
        <f t="shared" si="24"/>
        <v>0</v>
      </c>
      <c r="DH25" s="24">
        <f t="shared" si="24"/>
        <v>0</v>
      </c>
      <c r="DI25" s="24">
        <f t="shared" si="24"/>
        <v>0</v>
      </c>
      <c r="DJ25" s="24">
        <f t="shared" si="24"/>
        <v>0</v>
      </c>
      <c r="DK25" s="24">
        <f t="shared" si="24"/>
        <v>0</v>
      </c>
      <c r="DL25" s="24">
        <f t="shared" si="25"/>
        <v>0</v>
      </c>
      <c r="DM25" s="24">
        <f t="shared" si="25"/>
        <v>0</v>
      </c>
      <c r="DN25" s="24">
        <f t="shared" si="25"/>
        <v>0</v>
      </c>
      <c r="DO25" s="24">
        <f t="shared" si="25"/>
        <v>0</v>
      </c>
      <c r="DP25" s="24">
        <f t="shared" si="25"/>
        <v>0</v>
      </c>
      <c r="DR25" s="29">
        <f t="shared" si="19"/>
        <v>9000000</v>
      </c>
      <c r="DS25" s="29">
        <f t="shared" si="26"/>
        <v>9000000</v>
      </c>
      <c r="DT25" s="29">
        <f t="shared" si="11"/>
        <v>9000000</v>
      </c>
    </row>
    <row r="26" spans="1:126" ht="60" customHeight="1" x14ac:dyDescent="0.25">
      <c r="A26" s="30"/>
      <c r="B26" s="35"/>
      <c r="C26" s="20" t="s">
        <v>98</v>
      </c>
      <c r="D26" s="21" t="s">
        <v>99</v>
      </c>
      <c r="E26" s="22">
        <v>510</v>
      </c>
      <c r="F26" s="23" t="s">
        <v>55</v>
      </c>
      <c r="G26" s="24">
        <f t="shared" si="0"/>
        <v>10000000</v>
      </c>
      <c r="H26" s="24"/>
      <c r="I26" s="24">
        <v>10000000</v>
      </c>
      <c r="J26" s="24"/>
      <c r="K26" s="24"/>
      <c r="L26" s="24"/>
      <c r="M26" s="24"/>
      <c r="N26" s="24"/>
      <c r="O26" s="24"/>
      <c r="P26" s="24"/>
      <c r="Q26" s="24"/>
      <c r="R26" s="24"/>
      <c r="S26" s="24"/>
      <c r="T26" s="24"/>
      <c r="U26" s="24"/>
      <c r="V26" s="24"/>
      <c r="W26" s="24"/>
      <c r="X26" s="24"/>
      <c r="Y26" s="24"/>
      <c r="Z26" s="24"/>
      <c r="AA26" s="24"/>
      <c r="AB26" s="24"/>
      <c r="AC26" s="25">
        <f t="shared" si="17"/>
        <v>0</v>
      </c>
      <c r="AD26" s="24">
        <f t="shared" si="1"/>
        <v>0</v>
      </c>
      <c r="AE26" s="24"/>
      <c r="AF26" s="24"/>
      <c r="AG26" s="24"/>
      <c r="AH26" s="24"/>
      <c r="AI26" s="24"/>
      <c r="AJ26" s="24"/>
      <c r="AK26" s="24"/>
      <c r="AL26" s="24"/>
      <c r="AM26" s="24"/>
      <c r="AN26" s="24"/>
      <c r="AO26" s="24"/>
      <c r="AP26" s="24"/>
      <c r="AQ26" s="24"/>
      <c r="AR26" s="24"/>
      <c r="AS26" s="24"/>
      <c r="AT26" s="24"/>
      <c r="AU26" s="24"/>
      <c r="AV26" s="24"/>
      <c r="AW26" s="24"/>
      <c r="AX26" s="24"/>
      <c r="AY26" s="24"/>
      <c r="AZ26" s="25">
        <f t="shared" si="2"/>
        <v>1</v>
      </c>
      <c r="BA26" s="24">
        <f>SUM(BB26:BV26)</f>
        <v>10000000</v>
      </c>
      <c r="BB26" s="24">
        <f t="shared" si="22"/>
        <v>0</v>
      </c>
      <c r="BC26" s="24">
        <f t="shared" si="22"/>
        <v>10000000</v>
      </c>
      <c r="BD26" s="24">
        <f t="shared" si="22"/>
        <v>0</v>
      </c>
      <c r="BE26" s="24">
        <f t="shared" si="21"/>
        <v>0</v>
      </c>
      <c r="BF26" s="24">
        <f t="shared" si="21"/>
        <v>0</v>
      </c>
      <c r="BG26" s="24">
        <f t="shared" si="21"/>
        <v>0</v>
      </c>
      <c r="BH26" s="24">
        <f t="shared" si="21"/>
        <v>0</v>
      </c>
      <c r="BI26" s="24">
        <f t="shared" si="21"/>
        <v>0</v>
      </c>
      <c r="BJ26" s="24">
        <f t="shared" si="21"/>
        <v>0</v>
      </c>
      <c r="BK26" s="24">
        <f t="shared" si="21"/>
        <v>0</v>
      </c>
      <c r="BL26" s="24">
        <f t="shared" si="21"/>
        <v>0</v>
      </c>
      <c r="BM26" s="24">
        <f t="shared" si="21"/>
        <v>0</v>
      </c>
      <c r="BN26" s="24">
        <f t="shared" si="21"/>
        <v>0</v>
      </c>
      <c r="BO26" s="24">
        <f t="shared" si="21"/>
        <v>0</v>
      </c>
      <c r="BP26" s="24">
        <f t="shared" si="21"/>
        <v>0</v>
      </c>
      <c r="BQ26" s="24">
        <f t="shared" si="21"/>
        <v>0</v>
      </c>
      <c r="BR26" s="24">
        <f t="shared" si="21"/>
        <v>0</v>
      </c>
      <c r="BS26" s="24">
        <f t="shared" si="21"/>
        <v>0</v>
      </c>
      <c r="BT26" s="24">
        <f t="shared" si="21"/>
        <v>0</v>
      </c>
      <c r="BU26" s="24">
        <f t="shared" si="23"/>
        <v>0</v>
      </c>
      <c r="BV26" s="24">
        <f t="shared" si="23"/>
        <v>0</v>
      </c>
      <c r="BW26" s="25">
        <f t="shared" si="20"/>
        <v>0</v>
      </c>
      <c r="BX26" s="24">
        <f t="shared" si="6"/>
        <v>0</v>
      </c>
      <c r="BY26" s="24"/>
      <c r="BZ26" s="24"/>
      <c r="CA26" s="24"/>
      <c r="CB26" s="24"/>
      <c r="CC26" s="24"/>
      <c r="CD26" s="24"/>
      <c r="CE26" s="24"/>
      <c r="CF26" s="24"/>
      <c r="CG26" s="24"/>
      <c r="CH26" s="24"/>
      <c r="CI26" s="24"/>
      <c r="CJ26" s="24"/>
      <c r="CK26" s="24"/>
      <c r="CL26" s="24"/>
      <c r="CM26" s="24"/>
      <c r="CN26" s="24"/>
      <c r="CO26" s="24"/>
      <c r="CP26" s="24"/>
      <c r="CQ26" s="24"/>
      <c r="CR26" s="24"/>
      <c r="CS26" s="24"/>
      <c r="CT26" s="25">
        <f t="shared" si="7"/>
        <v>1</v>
      </c>
      <c r="CU26" s="24">
        <f t="shared" si="8"/>
        <v>10000000</v>
      </c>
      <c r="CV26" s="24">
        <f t="shared" si="24"/>
        <v>0</v>
      </c>
      <c r="CW26" s="24">
        <f t="shared" si="24"/>
        <v>10000000</v>
      </c>
      <c r="CX26" s="24">
        <f t="shared" si="24"/>
        <v>0</v>
      </c>
      <c r="CY26" s="24">
        <f t="shared" si="24"/>
        <v>0</v>
      </c>
      <c r="CZ26" s="24">
        <f t="shared" si="24"/>
        <v>0</v>
      </c>
      <c r="DA26" s="24">
        <f t="shared" si="24"/>
        <v>0</v>
      </c>
      <c r="DB26" s="24">
        <f t="shared" si="24"/>
        <v>0</v>
      </c>
      <c r="DC26" s="24">
        <f t="shared" si="24"/>
        <v>0</v>
      </c>
      <c r="DD26" s="24">
        <f t="shared" si="24"/>
        <v>0</v>
      </c>
      <c r="DE26" s="24">
        <f t="shared" si="24"/>
        <v>0</v>
      </c>
      <c r="DF26" s="24">
        <f t="shared" si="24"/>
        <v>0</v>
      </c>
      <c r="DG26" s="24">
        <f t="shared" si="24"/>
        <v>0</v>
      </c>
      <c r="DH26" s="24">
        <f t="shared" si="24"/>
        <v>0</v>
      </c>
      <c r="DI26" s="24">
        <f t="shared" si="24"/>
        <v>0</v>
      </c>
      <c r="DJ26" s="24">
        <f t="shared" si="24"/>
        <v>0</v>
      </c>
      <c r="DK26" s="24">
        <f t="shared" si="24"/>
        <v>0</v>
      </c>
      <c r="DL26" s="24">
        <f t="shared" si="25"/>
        <v>0</v>
      </c>
      <c r="DM26" s="24">
        <f t="shared" si="25"/>
        <v>0</v>
      </c>
      <c r="DN26" s="24">
        <f t="shared" si="25"/>
        <v>0</v>
      </c>
      <c r="DO26" s="24">
        <f t="shared" si="25"/>
        <v>0</v>
      </c>
      <c r="DP26" s="24">
        <f t="shared" si="25"/>
        <v>0</v>
      </c>
      <c r="DR26" s="29">
        <f t="shared" si="19"/>
        <v>10000000</v>
      </c>
      <c r="DS26" s="29">
        <f t="shared" si="26"/>
        <v>10000000</v>
      </c>
      <c r="DT26" s="29">
        <f t="shared" si="11"/>
        <v>10000000</v>
      </c>
    </row>
    <row r="27" spans="1:126" ht="48.75" customHeight="1" x14ac:dyDescent="0.25">
      <c r="A27" s="30"/>
      <c r="B27" s="35"/>
      <c r="C27" s="20" t="s">
        <v>100</v>
      </c>
      <c r="D27" s="21" t="s">
        <v>101</v>
      </c>
      <c r="E27" s="22">
        <v>510</v>
      </c>
      <c r="F27" s="23" t="s">
        <v>55</v>
      </c>
      <c r="G27" s="24">
        <f t="shared" si="0"/>
        <v>20000000</v>
      </c>
      <c r="H27" s="24"/>
      <c r="I27" s="24">
        <v>20000000</v>
      </c>
      <c r="J27" s="24"/>
      <c r="K27" s="24"/>
      <c r="L27" s="24"/>
      <c r="M27" s="24"/>
      <c r="N27" s="24"/>
      <c r="O27" s="24"/>
      <c r="P27" s="24"/>
      <c r="Q27" s="24"/>
      <c r="R27" s="24"/>
      <c r="S27" s="24"/>
      <c r="T27" s="24"/>
      <c r="U27" s="24"/>
      <c r="V27" s="24"/>
      <c r="W27" s="24"/>
      <c r="X27" s="24"/>
      <c r="Y27" s="24"/>
      <c r="Z27" s="24"/>
      <c r="AA27" s="24"/>
      <c r="AB27" s="24"/>
      <c r="AC27" s="25">
        <f t="shared" si="17"/>
        <v>0</v>
      </c>
      <c r="AD27" s="24">
        <f t="shared" si="1"/>
        <v>0</v>
      </c>
      <c r="AE27" s="24"/>
      <c r="AF27" s="24"/>
      <c r="AG27" s="24"/>
      <c r="AH27" s="24"/>
      <c r="AI27" s="24"/>
      <c r="AJ27" s="24"/>
      <c r="AK27" s="24"/>
      <c r="AL27" s="24"/>
      <c r="AM27" s="24"/>
      <c r="AN27" s="24"/>
      <c r="AO27" s="24"/>
      <c r="AP27" s="24"/>
      <c r="AQ27" s="24"/>
      <c r="AR27" s="24"/>
      <c r="AS27" s="24"/>
      <c r="AT27" s="24"/>
      <c r="AU27" s="24"/>
      <c r="AV27" s="24"/>
      <c r="AW27" s="24"/>
      <c r="AX27" s="24"/>
      <c r="AY27" s="24"/>
      <c r="AZ27" s="25">
        <f t="shared" si="2"/>
        <v>1</v>
      </c>
      <c r="BA27" s="24">
        <f t="shared" si="3"/>
        <v>20000000</v>
      </c>
      <c r="BB27" s="24">
        <f t="shared" si="22"/>
        <v>0</v>
      </c>
      <c r="BC27" s="24">
        <f t="shared" si="22"/>
        <v>20000000</v>
      </c>
      <c r="BD27" s="24">
        <f t="shared" si="22"/>
        <v>0</v>
      </c>
      <c r="BE27" s="24">
        <f t="shared" si="21"/>
        <v>0</v>
      </c>
      <c r="BF27" s="24">
        <f t="shared" si="21"/>
        <v>0</v>
      </c>
      <c r="BG27" s="24">
        <f t="shared" si="21"/>
        <v>0</v>
      </c>
      <c r="BH27" s="24">
        <f t="shared" si="21"/>
        <v>0</v>
      </c>
      <c r="BI27" s="24">
        <f t="shared" si="21"/>
        <v>0</v>
      </c>
      <c r="BJ27" s="24">
        <f t="shared" si="21"/>
        <v>0</v>
      </c>
      <c r="BK27" s="24">
        <f t="shared" si="21"/>
        <v>0</v>
      </c>
      <c r="BL27" s="24">
        <f t="shared" si="21"/>
        <v>0</v>
      </c>
      <c r="BM27" s="24">
        <f t="shared" si="21"/>
        <v>0</v>
      </c>
      <c r="BN27" s="24">
        <f t="shared" si="21"/>
        <v>0</v>
      </c>
      <c r="BO27" s="24">
        <f t="shared" si="21"/>
        <v>0</v>
      </c>
      <c r="BP27" s="24">
        <f t="shared" si="21"/>
        <v>0</v>
      </c>
      <c r="BQ27" s="24">
        <f t="shared" si="21"/>
        <v>0</v>
      </c>
      <c r="BR27" s="24">
        <f t="shared" si="21"/>
        <v>0</v>
      </c>
      <c r="BS27" s="24">
        <f t="shared" si="21"/>
        <v>0</v>
      </c>
      <c r="BT27" s="24">
        <f t="shared" si="21"/>
        <v>0</v>
      </c>
      <c r="BU27" s="24">
        <f t="shared" si="23"/>
        <v>0</v>
      </c>
      <c r="BV27" s="24">
        <f t="shared" si="23"/>
        <v>0</v>
      </c>
      <c r="BW27" s="25">
        <f t="shared" si="20"/>
        <v>0</v>
      </c>
      <c r="BX27" s="24">
        <f t="shared" si="6"/>
        <v>0</v>
      </c>
      <c r="BY27" s="24"/>
      <c r="BZ27" s="24"/>
      <c r="CA27" s="24"/>
      <c r="CB27" s="24"/>
      <c r="CC27" s="24"/>
      <c r="CD27" s="24"/>
      <c r="CE27" s="24"/>
      <c r="CF27" s="24"/>
      <c r="CG27" s="24"/>
      <c r="CH27" s="24"/>
      <c r="CI27" s="24"/>
      <c r="CJ27" s="24"/>
      <c r="CK27" s="24"/>
      <c r="CL27" s="24"/>
      <c r="CM27" s="24"/>
      <c r="CN27" s="24"/>
      <c r="CO27" s="24"/>
      <c r="CP27" s="24"/>
      <c r="CQ27" s="24"/>
      <c r="CR27" s="24"/>
      <c r="CS27" s="24"/>
      <c r="CT27" s="25">
        <f t="shared" si="7"/>
        <v>1</v>
      </c>
      <c r="CU27" s="24">
        <f t="shared" si="8"/>
        <v>20000000</v>
      </c>
      <c r="CV27" s="24">
        <f t="shared" si="24"/>
        <v>0</v>
      </c>
      <c r="CW27" s="24">
        <f t="shared" si="24"/>
        <v>20000000</v>
      </c>
      <c r="CX27" s="24">
        <f t="shared" si="24"/>
        <v>0</v>
      </c>
      <c r="CY27" s="24">
        <f t="shared" si="24"/>
        <v>0</v>
      </c>
      <c r="CZ27" s="24">
        <f t="shared" si="24"/>
        <v>0</v>
      </c>
      <c r="DA27" s="24">
        <f t="shared" si="24"/>
        <v>0</v>
      </c>
      <c r="DB27" s="24">
        <f t="shared" si="24"/>
        <v>0</v>
      </c>
      <c r="DC27" s="24">
        <f t="shared" si="24"/>
        <v>0</v>
      </c>
      <c r="DD27" s="24">
        <f t="shared" si="24"/>
        <v>0</v>
      </c>
      <c r="DE27" s="24">
        <f t="shared" si="24"/>
        <v>0</v>
      </c>
      <c r="DF27" s="24">
        <f t="shared" si="24"/>
        <v>0</v>
      </c>
      <c r="DG27" s="24">
        <f t="shared" si="24"/>
        <v>0</v>
      </c>
      <c r="DH27" s="24">
        <f t="shared" si="24"/>
        <v>0</v>
      </c>
      <c r="DI27" s="24">
        <f t="shared" si="24"/>
        <v>0</v>
      </c>
      <c r="DJ27" s="24">
        <f t="shared" si="24"/>
        <v>0</v>
      </c>
      <c r="DK27" s="24">
        <f t="shared" si="24"/>
        <v>0</v>
      </c>
      <c r="DL27" s="24">
        <f t="shared" si="25"/>
        <v>0</v>
      </c>
      <c r="DM27" s="24">
        <f t="shared" si="25"/>
        <v>0</v>
      </c>
      <c r="DN27" s="24">
        <f t="shared" si="25"/>
        <v>0</v>
      </c>
      <c r="DO27" s="24">
        <f t="shared" si="25"/>
        <v>0</v>
      </c>
      <c r="DP27" s="24">
        <f t="shared" si="25"/>
        <v>0</v>
      </c>
      <c r="DR27" s="29">
        <f t="shared" si="19"/>
        <v>20000000</v>
      </c>
      <c r="DS27" s="29">
        <f t="shared" si="26"/>
        <v>20000000</v>
      </c>
      <c r="DT27" s="29">
        <f t="shared" si="11"/>
        <v>20000000</v>
      </c>
    </row>
    <row r="28" spans="1:126" ht="48" customHeight="1" x14ac:dyDescent="0.25">
      <c r="A28" s="30"/>
      <c r="B28" s="38" t="s">
        <v>102</v>
      </c>
      <c r="C28" s="31" t="s">
        <v>103</v>
      </c>
      <c r="D28" s="32" t="s">
        <v>104</v>
      </c>
      <c r="E28" s="22">
        <v>510</v>
      </c>
      <c r="F28" s="23" t="s">
        <v>105</v>
      </c>
      <c r="G28" s="24">
        <f t="shared" si="0"/>
        <v>101500000</v>
      </c>
      <c r="H28" s="24"/>
      <c r="I28" s="24">
        <v>100000000</v>
      </c>
      <c r="J28" s="24"/>
      <c r="K28" s="24"/>
      <c r="L28" s="24"/>
      <c r="M28" s="24"/>
      <c r="N28" s="24"/>
      <c r="O28" s="24"/>
      <c r="P28" s="24"/>
      <c r="Q28" s="24"/>
      <c r="R28" s="24"/>
      <c r="S28" s="24"/>
      <c r="T28" s="24"/>
      <c r="U28" s="24"/>
      <c r="V28" s="24"/>
      <c r="W28" s="24"/>
      <c r="X28" s="24"/>
      <c r="Y28" s="24"/>
      <c r="Z28" s="24"/>
      <c r="AA28" s="24"/>
      <c r="AB28" s="24">
        <v>1500000</v>
      </c>
      <c r="AC28" s="25">
        <f>+AD28/G28</f>
        <v>0.98522167487684731</v>
      </c>
      <c r="AD28" s="24">
        <f t="shared" si="1"/>
        <v>100000000</v>
      </c>
      <c r="AE28" s="24"/>
      <c r="AF28" s="24">
        <f>+'[2]ENERO 2018'!$K$900</f>
        <v>100000000</v>
      </c>
      <c r="AG28" s="24"/>
      <c r="AH28" s="24"/>
      <c r="AI28" s="24"/>
      <c r="AJ28" s="24"/>
      <c r="AK28" s="24"/>
      <c r="AL28" s="24"/>
      <c r="AM28" s="24"/>
      <c r="AN28" s="24"/>
      <c r="AO28" s="24"/>
      <c r="AP28" s="24"/>
      <c r="AQ28" s="24"/>
      <c r="AR28" s="24"/>
      <c r="AS28" s="24"/>
      <c r="AT28" s="24"/>
      <c r="AU28" s="24"/>
      <c r="AV28" s="24"/>
      <c r="AW28" s="24"/>
      <c r="AX28" s="24"/>
      <c r="AY28" s="24"/>
      <c r="AZ28" s="25">
        <f>1-AC28</f>
        <v>1.4778325123152691E-2</v>
      </c>
      <c r="BA28" s="24">
        <f t="shared" si="3"/>
        <v>1500000</v>
      </c>
      <c r="BB28" s="24">
        <f t="shared" si="22"/>
        <v>0</v>
      </c>
      <c r="BC28" s="24">
        <f t="shared" si="22"/>
        <v>0</v>
      </c>
      <c r="BD28" s="24">
        <f t="shared" si="22"/>
        <v>0</v>
      </c>
      <c r="BE28" s="24">
        <f t="shared" si="21"/>
        <v>0</v>
      </c>
      <c r="BF28" s="24">
        <f t="shared" si="21"/>
        <v>0</v>
      </c>
      <c r="BG28" s="24">
        <f t="shared" si="21"/>
        <v>0</v>
      </c>
      <c r="BH28" s="24">
        <f t="shared" si="21"/>
        <v>0</v>
      </c>
      <c r="BI28" s="24">
        <f t="shared" si="21"/>
        <v>0</v>
      </c>
      <c r="BJ28" s="24">
        <f t="shared" si="21"/>
        <v>0</v>
      </c>
      <c r="BK28" s="24">
        <f t="shared" si="21"/>
        <v>0</v>
      </c>
      <c r="BL28" s="24">
        <f t="shared" si="21"/>
        <v>0</v>
      </c>
      <c r="BM28" s="24">
        <f t="shared" si="21"/>
        <v>0</v>
      </c>
      <c r="BN28" s="24">
        <f t="shared" si="21"/>
        <v>0</v>
      </c>
      <c r="BO28" s="24">
        <f t="shared" si="21"/>
        <v>0</v>
      </c>
      <c r="BP28" s="24">
        <f t="shared" si="21"/>
        <v>0</v>
      </c>
      <c r="BQ28" s="24">
        <f t="shared" si="21"/>
        <v>0</v>
      </c>
      <c r="BR28" s="24">
        <f t="shared" si="21"/>
        <v>0</v>
      </c>
      <c r="BS28" s="24">
        <f t="shared" si="21"/>
        <v>0</v>
      </c>
      <c r="BT28" s="24">
        <f t="shared" si="21"/>
        <v>0</v>
      </c>
      <c r="BU28" s="24">
        <f t="shared" si="23"/>
        <v>0</v>
      </c>
      <c r="BV28" s="24">
        <f t="shared" si="23"/>
        <v>1500000</v>
      </c>
      <c r="BW28" s="25">
        <f>+BX28/G28</f>
        <v>0.46842116256157634</v>
      </c>
      <c r="BX28" s="24">
        <f t="shared" si="6"/>
        <v>47544748</v>
      </c>
      <c r="BY28" s="24"/>
      <c r="BZ28" s="24">
        <f>+'[1]FEBRERO 2018'!$H$1089</f>
        <v>47544748</v>
      </c>
      <c r="CA28" s="24"/>
      <c r="CB28" s="24"/>
      <c r="CC28" s="24"/>
      <c r="CD28" s="24"/>
      <c r="CE28" s="24"/>
      <c r="CF28" s="24"/>
      <c r="CG28" s="24"/>
      <c r="CH28" s="24"/>
      <c r="CI28" s="24"/>
      <c r="CJ28" s="24"/>
      <c r="CK28" s="24"/>
      <c r="CL28" s="24"/>
      <c r="CM28" s="24"/>
      <c r="CN28" s="24"/>
      <c r="CO28" s="24"/>
      <c r="CP28" s="24"/>
      <c r="CQ28" s="24"/>
      <c r="CR28" s="24"/>
      <c r="CS28" s="24"/>
      <c r="CT28" s="25">
        <f t="shared" si="7"/>
        <v>0.5315788374384236</v>
      </c>
      <c r="CU28" s="24">
        <f t="shared" si="8"/>
        <v>53955252</v>
      </c>
      <c r="CV28" s="24">
        <f t="shared" si="24"/>
        <v>0</v>
      </c>
      <c r="CW28" s="24">
        <f t="shared" si="24"/>
        <v>52455252</v>
      </c>
      <c r="CX28" s="24">
        <f>J28-CA28</f>
        <v>0</v>
      </c>
      <c r="CY28" s="24">
        <f t="shared" si="24"/>
        <v>0</v>
      </c>
      <c r="CZ28" s="24">
        <f t="shared" si="24"/>
        <v>0</v>
      </c>
      <c r="DA28" s="24">
        <f t="shared" si="24"/>
        <v>0</v>
      </c>
      <c r="DB28" s="24">
        <f t="shared" si="24"/>
        <v>0</v>
      </c>
      <c r="DC28" s="24">
        <f t="shared" si="24"/>
        <v>0</v>
      </c>
      <c r="DD28" s="24">
        <f t="shared" si="24"/>
        <v>0</v>
      </c>
      <c r="DE28" s="24">
        <f t="shared" si="24"/>
        <v>0</v>
      </c>
      <c r="DF28" s="24">
        <f t="shared" si="24"/>
        <v>0</v>
      </c>
      <c r="DG28" s="24">
        <f t="shared" si="24"/>
        <v>0</v>
      </c>
      <c r="DH28" s="24">
        <f t="shared" si="24"/>
        <v>0</v>
      </c>
      <c r="DI28" s="24">
        <f t="shared" si="24"/>
        <v>0</v>
      </c>
      <c r="DJ28" s="24">
        <f t="shared" si="24"/>
        <v>0</v>
      </c>
      <c r="DK28" s="24">
        <f t="shared" si="24"/>
        <v>0</v>
      </c>
      <c r="DL28" s="24">
        <f t="shared" si="25"/>
        <v>0</v>
      </c>
      <c r="DM28" s="24">
        <f t="shared" si="25"/>
        <v>0</v>
      </c>
      <c r="DN28" s="24">
        <f t="shared" si="25"/>
        <v>0</v>
      </c>
      <c r="DO28" s="24">
        <f t="shared" si="25"/>
        <v>0</v>
      </c>
      <c r="DP28" s="24">
        <f t="shared" si="25"/>
        <v>1500000</v>
      </c>
      <c r="DR28" s="29">
        <f>+G28</f>
        <v>101500000</v>
      </c>
      <c r="DS28" s="29">
        <f>+AD28+BA28</f>
        <v>101500000</v>
      </c>
      <c r="DT28" s="29">
        <f t="shared" si="11"/>
        <v>101500000</v>
      </c>
    </row>
    <row r="29" spans="1:126" ht="63" customHeight="1" x14ac:dyDescent="0.25">
      <c r="A29" s="30"/>
      <c r="B29" s="215" t="s">
        <v>106</v>
      </c>
      <c r="C29" s="31" t="s">
        <v>107</v>
      </c>
      <c r="D29" s="32" t="s">
        <v>108</v>
      </c>
      <c r="E29" s="22">
        <v>510</v>
      </c>
      <c r="F29" s="23" t="s">
        <v>55</v>
      </c>
      <c r="G29" s="24">
        <f t="shared" si="0"/>
        <v>2000000</v>
      </c>
      <c r="H29" s="24"/>
      <c r="I29" s="24"/>
      <c r="J29" s="24"/>
      <c r="K29" s="24"/>
      <c r="L29" s="24">
        <v>2000000</v>
      </c>
      <c r="M29" s="24"/>
      <c r="N29" s="24"/>
      <c r="O29" s="24"/>
      <c r="P29" s="24"/>
      <c r="Q29" s="24"/>
      <c r="R29" s="24"/>
      <c r="S29" s="24"/>
      <c r="T29" s="24"/>
      <c r="U29" s="24"/>
      <c r="V29" s="24"/>
      <c r="W29" s="24"/>
      <c r="X29" s="24"/>
      <c r="Y29" s="24"/>
      <c r="Z29" s="24"/>
      <c r="AA29" s="24"/>
      <c r="AB29" s="24"/>
      <c r="AC29" s="25">
        <f>+AD29/G29</f>
        <v>0</v>
      </c>
      <c r="AD29" s="24">
        <f t="shared" si="1"/>
        <v>0</v>
      </c>
      <c r="AE29" s="24"/>
      <c r="AF29" s="24"/>
      <c r="AG29" s="24"/>
      <c r="AH29" s="24"/>
      <c r="AI29" s="24"/>
      <c r="AJ29" s="24"/>
      <c r="AK29" s="24"/>
      <c r="AL29" s="24"/>
      <c r="AM29" s="24"/>
      <c r="AN29" s="24"/>
      <c r="AO29" s="24"/>
      <c r="AP29" s="24"/>
      <c r="AQ29" s="24"/>
      <c r="AR29" s="24"/>
      <c r="AS29" s="24"/>
      <c r="AT29" s="24"/>
      <c r="AU29" s="24"/>
      <c r="AV29" s="24"/>
      <c r="AW29" s="24"/>
      <c r="AX29" s="24"/>
      <c r="AY29" s="24"/>
      <c r="AZ29" s="25">
        <f t="shared" si="2"/>
        <v>1</v>
      </c>
      <c r="BA29" s="24">
        <f t="shared" si="3"/>
        <v>2000000</v>
      </c>
      <c r="BB29" s="24">
        <f t="shared" si="22"/>
        <v>0</v>
      </c>
      <c r="BC29" s="24">
        <f t="shared" si="22"/>
        <v>0</v>
      </c>
      <c r="BD29" s="24">
        <f t="shared" si="22"/>
        <v>0</v>
      </c>
      <c r="BE29" s="24">
        <f t="shared" si="21"/>
        <v>0</v>
      </c>
      <c r="BF29" s="24">
        <f t="shared" si="21"/>
        <v>2000000</v>
      </c>
      <c r="BG29" s="24">
        <f t="shared" si="21"/>
        <v>0</v>
      </c>
      <c r="BH29" s="24">
        <f t="shared" si="21"/>
        <v>0</v>
      </c>
      <c r="BI29" s="24">
        <f t="shared" si="21"/>
        <v>0</v>
      </c>
      <c r="BJ29" s="24">
        <f t="shared" si="21"/>
        <v>0</v>
      </c>
      <c r="BK29" s="24">
        <f t="shared" si="21"/>
        <v>0</v>
      </c>
      <c r="BL29" s="24">
        <f t="shared" si="21"/>
        <v>0</v>
      </c>
      <c r="BM29" s="24">
        <f t="shared" si="21"/>
        <v>0</v>
      </c>
      <c r="BN29" s="24">
        <f t="shared" si="21"/>
        <v>0</v>
      </c>
      <c r="BO29" s="24">
        <f t="shared" si="21"/>
        <v>0</v>
      </c>
      <c r="BP29" s="24">
        <f t="shared" si="21"/>
        <v>0</v>
      </c>
      <c r="BQ29" s="24">
        <f t="shared" si="21"/>
        <v>0</v>
      </c>
      <c r="BR29" s="24">
        <f t="shared" si="21"/>
        <v>0</v>
      </c>
      <c r="BS29" s="24">
        <f t="shared" si="21"/>
        <v>0</v>
      </c>
      <c r="BT29" s="24">
        <f t="shared" si="21"/>
        <v>0</v>
      </c>
      <c r="BU29" s="24">
        <f t="shared" si="23"/>
        <v>0</v>
      </c>
      <c r="BV29" s="24">
        <f t="shared" si="23"/>
        <v>0</v>
      </c>
      <c r="BW29" s="25">
        <f t="shared" ref="BW29:BW60" si="27">+BX29/G29</f>
        <v>0</v>
      </c>
      <c r="BX29" s="24">
        <f t="shared" si="6"/>
        <v>0</v>
      </c>
      <c r="BY29" s="24"/>
      <c r="BZ29" s="24"/>
      <c r="CA29" s="24"/>
      <c r="CB29" s="24"/>
      <c r="CC29" s="24"/>
      <c r="CD29" s="24"/>
      <c r="CE29" s="24"/>
      <c r="CF29" s="24"/>
      <c r="CG29" s="24"/>
      <c r="CH29" s="24"/>
      <c r="CI29" s="24"/>
      <c r="CJ29" s="24"/>
      <c r="CK29" s="24"/>
      <c r="CL29" s="24"/>
      <c r="CM29" s="24"/>
      <c r="CN29" s="24"/>
      <c r="CO29" s="24"/>
      <c r="CP29" s="24"/>
      <c r="CQ29" s="24"/>
      <c r="CR29" s="24"/>
      <c r="CS29" s="24"/>
      <c r="CT29" s="25">
        <f t="shared" si="7"/>
        <v>1</v>
      </c>
      <c r="CU29" s="24">
        <f t="shared" si="8"/>
        <v>2000000</v>
      </c>
      <c r="CV29" s="24">
        <f t="shared" si="24"/>
        <v>0</v>
      </c>
      <c r="CW29" s="24">
        <f t="shared" si="24"/>
        <v>0</v>
      </c>
      <c r="CX29" s="24">
        <f t="shared" si="24"/>
        <v>0</v>
      </c>
      <c r="CY29" s="24">
        <f t="shared" si="24"/>
        <v>0</v>
      </c>
      <c r="CZ29" s="24">
        <f t="shared" si="24"/>
        <v>2000000</v>
      </c>
      <c r="DA29" s="24">
        <f t="shared" si="24"/>
        <v>0</v>
      </c>
      <c r="DB29" s="24">
        <f t="shared" si="24"/>
        <v>0</v>
      </c>
      <c r="DC29" s="24">
        <f t="shared" si="24"/>
        <v>0</v>
      </c>
      <c r="DD29" s="24">
        <f t="shared" si="24"/>
        <v>0</v>
      </c>
      <c r="DE29" s="24">
        <f t="shared" si="24"/>
        <v>0</v>
      </c>
      <c r="DF29" s="24">
        <f t="shared" si="24"/>
        <v>0</v>
      </c>
      <c r="DG29" s="24">
        <f t="shared" si="24"/>
        <v>0</v>
      </c>
      <c r="DH29" s="24">
        <f t="shared" si="24"/>
        <v>0</v>
      </c>
      <c r="DI29" s="24">
        <f t="shared" si="24"/>
        <v>0</v>
      </c>
      <c r="DJ29" s="24">
        <f t="shared" si="24"/>
        <v>0</v>
      </c>
      <c r="DK29" s="24">
        <f t="shared" si="24"/>
        <v>0</v>
      </c>
      <c r="DL29" s="24">
        <f t="shared" si="25"/>
        <v>0</v>
      </c>
      <c r="DM29" s="24">
        <f t="shared" si="25"/>
        <v>0</v>
      </c>
      <c r="DN29" s="24">
        <f t="shared" si="25"/>
        <v>0</v>
      </c>
      <c r="DO29" s="24">
        <f t="shared" si="25"/>
        <v>0</v>
      </c>
      <c r="DP29" s="24">
        <f t="shared" si="25"/>
        <v>0</v>
      </c>
      <c r="DR29" s="29">
        <f>+G29</f>
        <v>2000000</v>
      </c>
      <c r="DS29" s="29">
        <f t="shared" ref="DS29:DS30" si="28">+AD29+BA29</f>
        <v>2000000</v>
      </c>
      <c r="DT29" s="29">
        <f t="shared" si="11"/>
        <v>2000000</v>
      </c>
      <c r="DU29" s="29"/>
    </row>
    <row r="30" spans="1:126" ht="48" customHeight="1" x14ac:dyDescent="0.25">
      <c r="A30" s="30"/>
      <c r="B30" s="215"/>
      <c r="C30" s="31" t="s">
        <v>109</v>
      </c>
      <c r="D30" s="32" t="s">
        <v>110</v>
      </c>
      <c r="E30" s="22">
        <v>510</v>
      </c>
      <c r="F30" s="23" t="s">
        <v>111</v>
      </c>
      <c r="G30" s="24">
        <f t="shared" si="0"/>
        <v>2000000</v>
      </c>
      <c r="H30" s="24"/>
      <c r="I30" s="24"/>
      <c r="J30" s="24"/>
      <c r="K30" s="24"/>
      <c r="L30" s="24">
        <v>2000000</v>
      </c>
      <c r="M30" s="24"/>
      <c r="N30" s="24"/>
      <c r="O30" s="24"/>
      <c r="P30" s="24"/>
      <c r="Q30" s="24"/>
      <c r="R30" s="24"/>
      <c r="S30" s="24"/>
      <c r="T30" s="24"/>
      <c r="U30" s="24"/>
      <c r="V30" s="24"/>
      <c r="W30" s="24"/>
      <c r="X30" s="24"/>
      <c r="Y30" s="24"/>
      <c r="Z30" s="24"/>
      <c r="AA30" s="24"/>
      <c r="AB30" s="24"/>
      <c r="AC30" s="25">
        <f>+AD30/G30</f>
        <v>0</v>
      </c>
      <c r="AD30" s="24">
        <f t="shared" si="1"/>
        <v>0</v>
      </c>
      <c r="AE30" s="24"/>
      <c r="AF30" s="24"/>
      <c r="AG30" s="24"/>
      <c r="AH30" s="24"/>
      <c r="AI30" s="24"/>
      <c r="AJ30" s="24"/>
      <c r="AK30" s="24"/>
      <c r="AL30" s="24"/>
      <c r="AM30" s="24"/>
      <c r="AN30" s="24"/>
      <c r="AO30" s="24"/>
      <c r="AP30" s="24"/>
      <c r="AQ30" s="24"/>
      <c r="AR30" s="24"/>
      <c r="AS30" s="24"/>
      <c r="AT30" s="24"/>
      <c r="AU30" s="24"/>
      <c r="AV30" s="24"/>
      <c r="AW30" s="24"/>
      <c r="AX30" s="24"/>
      <c r="AY30" s="24"/>
      <c r="AZ30" s="25">
        <f t="shared" si="2"/>
        <v>1</v>
      </c>
      <c r="BA30" s="24">
        <f t="shared" si="3"/>
        <v>2000000</v>
      </c>
      <c r="BB30" s="24">
        <f t="shared" si="22"/>
        <v>0</v>
      </c>
      <c r="BC30" s="24">
        <f t="shared" si="22"/>
        <v>0</v>
      </c>
      <c r="BD30" s="24">
        <f t="shared" si="22"/>
        <v>0</v>
      </c>
      <c r="BE30" s="24">
        <f t="shared" si="21"/>
        <v>0</v>
      </c>
      <c r="BF30" s="24">
        <f t="shared" si="21"/>
        <v>2000000</v>
      </c>
      <c r="BG30" s="24">
        <f t="shared" si="21"/>
        <v>0</v>
      </c>
      <c r="BH30" s="24">
        <f t="shared" si="21"/>
        <v>0</v>
      </c>
      <c r="BI30" s="24">
        <f t="shared" si="21"/>
        <v>0</v>
      </c>
      <c r="BJ30" s="24">
        <f t="shared" si="21"/>
        <v>0</v>
      </c>
      <c r="BK30" s="24">
        <f t="shared" si="21"/>
        <v>0</v>
      </c>
      <c r="BL30" s="24">
        <f t="shared" si="21"/>
        <v>0</v>
      </c>
      <c r="BM30" s="24">
        <f t="shared" si="21"/>
        <v>0</v>
      </c>
      <c r="BN30" s="24">
        <f t="shared" si="21"/>
        <v>0</v>
      </c>
      <c r="BO30" s="24">
        <f t="shared" si="21"/>
        <v>0</v>
      </c>
      <c r="BP30" s="24">
        <f t="shared" si="21"/>
        <v>0</v>
      </c>
      <c r="BQ30" s="24">
        <f t="shared" si="21"/>
        <v>0</v>
      </c>
      <c r="BR30" s="24">
        <f t="shared" si="21"/>
        <v>0</v>
      </c>
      <c r="BS30" s="24">
        <f t="shared" si="21"/>
        <v>0</v>
      </c>
      <c r="BT30" s="24">
        <f t="shared" si="21"/>
        <v>0</v>
      </c>
      <c r="BU30" s="24">
        <f t="shared" si="23"/>
        <v>0</v>
      </c>
      <c r="BV30" s="24">
        <f t="shared" si="23"/>
        <v>0</v>
      </c>
      <c r="BW30" s="25">
        <f t="shared" si="27"/>
        <v>0</v>
      </c>
      <c r="BX30" s="24">
        <f t="shared" si="6"/>
        <v>0</v>
      </c>
      <c r="BY30" s="24"/>
      <c r="BZ30" s="24"/>
      <c r="CA30" s="24"/>
      <c r="CB30" s="24"/>
      <c r="CC30" s="24"/>
      <c r="CD30" s="24"/>
      <c r="CE30" s="24"/>
      <c r="CF30" s="24"/>
      <c r="CG30" s="24"/>
      <c r="CH30" s="24"/>
      <c r="CI30" s="24"/>
      <c r="CJ30" s="24"/>
      <c r="CK30" s="24"/>
      <c r="CL30" s="24"/>
      <c r="CM30" s="24"/>
      <c r="CN30" s="24"/>
      <c r="CO30" s="24"/>
      <c r="CP30" s="24"/>
      <c r="CQ30" s="24"/>
      <c r="CR30" s="24"/>
      <c r="CS30" s="24"/>
      <c r="CT30" s="25">
        <f t="shared" si="7"/>
        <v>1</v>
      </c>
      <c r="CU30" s="24">
        <f t="shared" si="8"/>
        <v>2000000</v>
      </c>
      <c r="CV30" s="24">
        <f t="shared" si="24"/>
        <v>0</v>
      </c>
      <c r="CW30" s="24">
        <f t="shared" si="24"/>
        <v>0</v>
      </c>
      <c r="CX30" s="24">
        <f t="shared" si="24"/>
        <v>0</v>
      </c>
      <c r="CY30" s="24">
        <f t="shared" si="24"/>
        <v>0</v>
      </c>
      <c r="CZ30" s="24">
        <f t="shared" si="24"/>
        <v>2000000</v>
      </c>
      <c r="DA30" s="24">
        <f t="shared" si="24"/>
        <v>0</v>
      </c>
      <c r="DB30" s="24">
        <f t="shared" si="24"/>
        <v>0</v>
      </c>
      <c r="DC30" s="24">
        <f t="shared" si="24"/>
        <v>0</v>
      </c>
      <c r="DD30" s="24">
        <f t="shared" si="24"/>
        <v>0</v>
      </c>
      <c r="DE30" s="24">
        <f t="shared" si="24"/>
        <v>0</v>
      </c>
      <c r="DF30" s="24">
        <f t="shared" si="24"/>
        <v>0</v>
      </c>
      <c r="DG30" s="24">
        <f t="shared" si="24"/>
        <v>0</v>
      </c>
      <c r="DH30" s="24">
        <f t="shared" si="24"/>
        <v>0</v>
      </c>
      <c r="DI30" s="24">
        <f t="shared" si="24"/>
        <v>0</v>
      </c>
      <c r="DJ30" s="24">
        <f t="shared" si="24"/>
        <v>0</v>
      </c>
      <c r="DK30" s="24">
        <f t="shared" si="24"/>
        <v>0</v>
      </c>
      <c r="DL30" s="24">
        <f t="shared" si="25"/>
        <v>0</v>
      </c>
      <c r="DM30" s="24">
        <f t="shared" si="25"/>
        <v>0</v>
      </c>
      <c r="DN30" s="24">
        <f t="shared" si="25"/>
        <v>0</v>
      </c>
      <c r="DO30" s="24">
        <f t="shared" si="25"/>
        <v>0</v>
      </c>
      <c r="DP30" s="24">
        <f t="shared" si="25"/>
        <v>0</v>
      </c>
      <c r="DR30" s="29">
        <f>+G30</f>
        <v>2000000</v>
      </c>
      <c r="DS30" s="29">
        <f t="shared" si="28"/>
        <v>2000000</v>
      </c>
      <c r="DT30" s="29">
        <f t="shared" si="11"/>
        <v>2000000</v>
      </c>
    </row>
    <row r="31" spans="1:126" ht="28.5" customHeight="1" x14ac:dyDescent="0.25">
      <c r="A31" s="30"/>
      <c r="B31" s="215"/>
      <c r="C31" s="31" t="s">
        <v>112</v>
      </c>
      <c r="D31" s="32" t="s">
        <v>113</v>
      </c>
      <c r="E31" s="22">
        <v>510</v>
      </c>
      <c r="F31" s="23" t="s">
        <v>105</v>
      </c>
      <c r="G31" s="24">
        <f t="shared" si="0"/>
        <v>40500000</v>
      </c>
      <c r="H31" s="24">
        <v>40000000</v>
      </c>
      <c r="I31" s="24"/>
      <c r="J31" s="24"/>
      <c r="K31" s="24"/>
      <c r="L31" s="24"/>
      <c r="M31" s="24"/>
      <c r="N31" s="24"/>
      <c r="O31" s="24"/>
      <c r="P31" s="24"/>
      <c r="Q31" s="24"/>
      <c r="R31" s="24"/>
      <c r="S31" s="24"/>
      <c r="T31" s="24"/>
      <c r="U31" s="24"/>
      <c r="V31" s="24"/>
      <c r="W31" s="24"/>
      <c r="X31" s="24"/>
      <c r="Y31" s="24"/>
      <c r="Z31" s="24"/>
      <c r="AA31" s="24"/>
      <c r="AB31" s="24">
        <v>500000</v>
      </c>
      <c r="AC31" s="25"/>
      <c r="AD31" s="24">
        <f t="shared" si="1"/>
        <v>40000000</v>
      </c>
      <c r="AE31" s="24">
        <f>+'[2]ENERO 2018'!$J$928</f>
        <v>40000000</v>
      </c>
      <c r="AF31" s="24"/>
      <c r="AG31" s="24"/>
      <c r="AH31" s="24"/>
      <c r="AI31" s="24"/>
      <c r="AJ31" s="24"/>
      <c r="AK31" s="24"/>
      <c r="AL31" s="24"/>
      <c r="AM31" s="24"/>
      <c r="AN31" s="24"/>
      <c r="AO31" s="24"/>
      <c r="AP31" s="24"/>
      <c r="AQ31" s="24"/>
      <c r="AR31" s="24"/>
      <c r="AS31" s="24"/>
      <c r="AT31" s="24"/>
      <c r="AU31" s="24"/>
      <c r="AV31" s="24"/>
      <c r="AW31" s="24"/>
      <c r="AX31" s="24"/>
      <c r="AY31" s="24"/>
      <c r="AZ31" s="25">
        <f t="shared" si="2"/>
        <v>1</v>
      </c>
      <c r="BA31" s="24">
        <f t="shared" si="3"/>
        <v>500000</v>
      </c>
      <c r="BB31" s="24">
        <f t="shared" si="22"/>
        <v>0</v>
      </c>
      <c r="BC31" s="24">
        <f t="shared" si="22"/>
        <v>0</v>
      </c>
      <c r="BD31" s="24">
        <f t="shared" si="22"/>
        <v>0</v>
      </c>
      <c r="BE31" s="24">
        <f t="shared" si="21"/>
        <v>0</v>
      </c>
      <c r="BF31" s="24">
        <f t="shared" si="21"/>
        <v>0</v>
      </c>
      <c r="BG31" s="24">
        <f t="shared" si="21"/>
        <v>0</v>
      </c>
      <c r="BH31" s="24">
        <f t="shared" si="21"/>
        <v>0</v>
      </c>
      <c r="BI31" s="24">
        <f t="shared" si="21"/>
        <v>0</v>
      </c>
      <c r="BJ31" s="24">
        <f t="shared" si="21"/>
        <v>0</v>
      </c>
      <c r="BK31" s="24">
        <f t="shared" si="21"/>
        <v>0</v>
      </c>
      <c r="BL31" s="24">
        <f t="shared" si="21"/>
        <v>0</v>
      </c>
      <c r="BM31" s="24">
        <f t="shared" si="21"/>
        <v>0</v>
      </c>
      <c r="BN31" s="24">
        <f t="shared" si="21"/>
        <v>0</v>
      </c>
      <c r="BO31" s="24">
        <f t="shared" si="21"/>
        <v>0</v>
      </c>
      <c r="BP31" s="24">
        <f t="shared" si="21"/>
        <v>0</v>
      </c>
      <c r="BQ31" s="24">
        <f t="shared" si="21"/>
        <v>0</v>
      </c>
      <c r="BR31" s="24">
        <f t="shared" si="21"/>
        <v>0</v>
      </c>
      <c r="BS31" s="24">
        <f t="shared" si="21"/>
        <v>0</v>
      </c>
      <c r="BT31" s="24">
        <f t="shared" si="21"/>
        <v>0</v>
      </c>
      <c r="BU31" s="24">
        <f t="shared" si="23"/>
        <v>0</v>
      </c>
      <c r="BV31" s="24">
        <f t="shared" si="23"/>
        <v>500000</v>
      </c>
      <c r="BW31" s="25">
        <f t="shared" si="27"/>
        <v>0.21218918518518518</v>
      </c>
      <c r="BX31" s="24">
        <f t="shared" si="6"/>
        <v>8593662</v>
      </c>
      <c r="BY31" s="24"/>
      <c r="BZ31" s="24">
        <f>+'[2]ENERO 2018'!$H$926</f>
        <v>8593662</v>
      </c>
      <c r="CA31" s="24"/>
      <c r="CB31" s="24"/>
      <c r="CC31" s="24"/>
      <c r="CD31" s="24"/>
      <c r="CE31" s="24"/>
      <c r="CF31" s="24"/>
      <c r="CG31" s="24"/>
      <c r="CH31" s="24"/>
      <c r="CI31" s="24"/>
      <c r="CJ31" s="24"/>
      <c r="CK31" s="24"/>
      <c r="CL31" s="24"/>
      <c r="CM31" s="24"/>
      <c r="CN31" s="24"/>
      <c r="CO31" s="24"/>
      <c r="CP31" s="24"/>
      <c r="CQ31" s="24"/>
      <c r="CR31" s="24"/>
      <c r="CS31" s="24"/>
      <c r="CT31" s="25">
        <f t="shared" si="7"/>
        <v>0.78781081481481485</v>
      </c>
      <c r="CU31" s="24">
        <f t="shared" si="8"/>
        <v>31906338</v>
      </c>
      <c r="CV31" s="24">
        <f t="shared" si="24"/>
        <v>40000000</v>
      </c>
      <c r="CW31" s="24">
        <f t="shared" si="24"/>
        <v>-8593662</v>
      </c>
      <c r="CX31" s="24">
        <f>J31-CA31</f>
        <v>0</v>
      </c>
      <c r="CY31" s="24">
        <f t="shared" si="24"/>
        <v>0</v>
      </c>
      <c r="CZ31" s="24">
        <f t="shared" si="24"/>
        <v>0</v>
      </c>
      <c r="DA31" s="24">
        <f t="shared" si="24"/>
        <v>0</v>
      </c>
      <c r="DB31" s="24">
        <f t="shared" si="24"/>
        <v>0</v>
      </c>
      <c r="DC31" s="24">
        <f t="shared" si="24"/>
        <v>0</v>
      </c>
      <c r="DD31" s="24">
        <f t="shared" si="24"/>
        <v>0</v>
      </c>
      <c r="DE31" s="24">
        <f t="shared" si="24"/>
        <v>0</v>
      </c>
      <c r="DF31" s="24">
        <f t="shared" si="24"/>
        <v>0</v>
      </c>
      <c r="DG31" s="24">
        <f t="shared" si="24"/>
        <v>0</v>
      </c>
      <c r="DH31" s="24">
        <f t="shared" si="24"/>
        <v>0</v>
      </c>
      <c r="DI31" s="24">
        <f t="shared" si="24"/>
        <v>0</v>
      </c>
      <c r="DJ31" s="24">
        <f t="shared" si="24"/>
        <v>0</v>
      </c>
      <c r="DK31" s="24">
        <f t="shared" si="24"/>
        <v>0</v>
      </c>
      <c r="DL31" s="24">
        <f t="shared" si="25"/>
        <v>0</v>
      </c>
      <c r="DM31" s="24">
        <f t="shared" si="25"/>
        <v>0</v>
      </c>
      <c r="DN31" s="24">
        <f t="shared" si="25"/>
        <v>0</v>
      </c>
      <c r="DO31" s="24">
        <f t="shared" si="25"/>
        <v>0</v>
      </c>
      <c r="DP31" s="24">
        <f t="shared" si="25"/>
        <v>500000</v>
      </c>
      <c r="DR31" s="29"/>
      <c r="DS31" s="29"/>
      <c r="DT31" s="29"/>
    </row>
    <row r="32" spans="1:126" ht="28.5" customHeight="1" x14ac:dyDescent="0.25">
      <c r="A32" s="30"/>
      <c r="B32" s="207" t="s">
        <v>114</v>
      </c>
      <c r="C32" s="20" t="s">
        <v>115</v>
      </c>
      <c r="D32" s="21" t="s">
        <v>116</v>
      </c>
      <c r="E32" s="22">
        <v>510</v>
      </c>
      <c r="F32" s="23" t="s">
        <v>55</v>
      </c>
      <c r="G32" s="24">
        <f t="shared" si="0"/>
        <v>20000000</v>
      </c>
      <c r="H32" s="24"/>
      <c r="I32" s="24"/>
      <c r="J32" s="24"/>
      <c r="K32" s="24"/>
      <c r="L32" s="24"/>
      <c r="M32" s="24"/>
      <c r="N32" s="24"/>
      <c r="O32" s="24"/>
      <c r="P32" s="24"/>
      <c r="Q32" s="24"/>
      <c r="R32" s="24"/>
      <c r="S32" s="24"/>
      <c r="T32" s="24"/>
      <c r="U32" s="24"/>
      <c r="V32" s="24"/>
      <c r="W32" s="24">
        <v>20000000</v>
      </c>
      <c r="X32" s="24"/>
      <c r="Y32" s="24"/>
      <c r="Z32" s="24"/>
      <c r="AA32" s="24"/>
      <c r="AB32" s="24"/>
      <c r="AC32" s="25">
        <f t="shared" ref="AC32:AC42" si="29">+AD32/G32</f>
        <v>0</v>
      </c>
      <c r="AD32" s="24">
        <f t="shared" si="1"/>
        <v>0</v>
      </c>
      <c r="AE32" s="24"/>
      <c r="AF32" s="24"/>
      <c r="AG32" s="24"/>
      <c r="AH32" s="24"/>
      <c r="AI32" s="24"/>
      <c r="AJ32" s="24"/>
      <c r="AK32" s="24"/>
      <c r="AL32" s="24"/>
      <c r="AM32" s="24"/>
      <c r="AN32" s="24"/>
      <c r="AO32" s="24"/>
      <c r="AP32" s="24"/>
      <c r="AQ32" s="24"/>
      <c r="AR32" s="24"/>
      <c r="AS32" s="24"/>
      <c r="AT32" s="24"/>
      <c r="AU32" s="24"/>
      <c r="AV32" s="24"/>
      <c r="AW32" s="24"/>
      <c r="AX32" s="24"/>
      <c r="AY32" s="24"/>
      <c r="AZ32" s="25">
        <f t="shared" si="2"/>
        <v>1</v>
      </c>
      <c r="BA32" s="24">
        <f t="shared" si="3"/>
        <v>20000000</v>
      </c>
      <c r="BB32" s="24">
        <f t="shared" si="22"/>
        <v>0</v>
      </c>
      <c r="BC32" s="24">
        <f t="shared" si="22"/>
        <v>0</v>
      </c>
      <c r="BD32" s="24">
        <f t="shared" si="22"/>
        <v>0</v>
      </c>
      <c r="BE32" s="24">
        <f t="shared" si="22"/>
        <v>0</v>
      </c>
      <c r="BF32" s="24">
        <f t="shared" si="22"/>
        <v>0</v>
      </c>
      <c r="BG32" s="24">
        <f t="shared" si="22"/>
        <v>0</v>
      </c>
      <c r="BH32" s="24">
        <f t="shared" si="22"/>
        <v>0</v>
      </c>
      <c r="BI32" s="24">
        <f t="shared" si="22"/>
        <v>0</v>
      </c>
      <c r="BJ32" s="24">
        <f t="shared" si="22"/>
        <v>0</v>
      </c>
      <c r="BK32" s="24">
        <f t="shared" si="22"/>
        <v>0</v>
      </c>
      <c r="BL32" s="24">
        <f t="shared" si="22"/>
        <v>0</v>
      </c>
      <c r="BM32" s="24">
        <f t="shared" si="22"/>
        <v>0</v>
      </c>
      <c r="BN32" s="24">
        <f t="shared" si="22"/>
        <v>0</v>
      </c>
      <c r="BO32" s="24">
        <f t="shared" si="22"/>
        <v>0</v>
      </c>
      <c r="BP32" s="24">
        <f t="shared" si="22"/>
        <v>0</v>
      </c>
      <c r="BQ32" s="24">
        <f t="shared" si="22"/>
        <v>20000000</v>
      </c>
      <c r="BR32" s="24">
        <f t="shared" si="21"/>
        <v>0</v>
      </c>
      <c r="BS32" s="24">
        <f t="shared" si="21"/>
        <v>0</v>
      </c>
      <c r="BT32" s="24">
        <f t="shared" si="21"/>
        <v>0</v>
      </c>
      <c r="BU32" s="24">
        <f t="shared" si="23"/>
        <v>0</v>
      </c>
      <c r="BV32" s="24">
        <f t="shared" si="23"/>
        <v>0</v>
      </c>
      <c r="BW32" s="25">
        <f t="shared" si="27"/>
        <v>0</v>
      </c>
      <c r="BX32" s="24">
        <f t="shared" si="6"/>
        <v>0</v>
      </c>
      <c r="BY32" s="24"/>
      <c r="BZ32" s="24"/>
      <c r="CA32" s="24"/>
      <c r="CB32" s="24"/>
      <c r="CC32" s="24"/>
      <c r="CD32" s="24"/>
      <c r="CE32" s="24"/>
      <c r="CF32" s="24"/>
      <c r="CG32" s="24"/>
      <c r="CH32" s="24"/>
      <c r="CI32" s="24"/>
      <c r="CJ32" s="24"/>
      <c r="CK32" s="24"/>
      <c r="CL32" s="24"/>
      <c r="CM32" s="24"/>
      <c r="CN32" s="24"/>
      <c r="CO32" s="24"/>
      <c r="CP32" s="24"/>
      <c r="CQ32" s="24"/>
      <c r="CR32" s="24"/>
      <c r="CS32" s="24"/>
      <c r="CT32" s="25">
        <f t="shared" si="7"/>
        <v>1</v>
      </c>
      <c r="CU32" s="24">
        <f t="shared" si="8"/>
        <v>20000000</v>
      </c>
      <c r="CV32" s="24">
        <f t="shared" si="24"/>
        <v>0</v>
      </c>
      <c r="CW32" s="24">
        <f t="shared" si="24"/>
        <v>0</v>
      </c>
      <c r="CX32" s="24">
        <f t="shared" si="24"/>
        <v>0</v>
      </c>
      <c r="CY32" s="24">
        <f t="shared" si="24"/>
        <v>0</v>
      </c>
      <c r="CZ32" s="24">
        <f t="shared" si="24"/>
        <v>0</v>
      </c>
      <c r="DA32" s="24">
        <f t="shared" si="24"/>
        <v>0</v>
      </c>
      <c r="DB32" s="24">
        <f t="shared" si="24"/>
        <v>0</v>
      </c>
      <c r="DC32" s="24">
        <f t="shared" si="24"/>
        <v>0</v>
      </c>
      <c r="DD32" s="24">
        <f t="shared" si="24"/>
        <v>0</v>
      </c>
      <c r="DE32" s="24">
        <f t="shared" si="24"/>
        <v>0</v>
      </c>
      <c r="DF32" s="24">
        <f t="shared" si="24"/>
        <v>0</v>
      </c>
      <c r="DG32" s="24">
        <f t="shared" si="24"/>
        <v>0</v>
      </c>
      <c r="DH32" s="24">
        <f t="shared" si="24"/>
        <v>0</v>
      </c>
      <c r="DI32" s="24">
        <f t="shared" si="24"/>
        <v>0</v>
      </c>
      <c r="DJ32" s="24">
        <f t="shared" si="24"/>
        <v>0</v>
      </c>
      <c r="DK32" s="24">
        <f t="shared" si="24"/>
        <v>20000000</v>
      </c>
      <c r="DL32" s="24">
        <f t="shared" si="25"/>
        <v>0</v>
      </c>
      <c r="DM32" s="24">
        <f t="shared" si="25"/>
        <v>0</v>
      </c>
      <c r="DN32" s="24">
        <f t="shared" si="25"/>
        <v>0</v>
      </c>
      <c r="DO32" s="24">
        <f t="shared" si="25"/>
        <v>0</v>
      </c>
      <c r="DP32" s="24">
        <f t="shared" si="25"/>
        <v>0</v>
      </c>
      <c r="DR32" s="29">
        <f>+G32</f>
        <v>20000000</v>
      </c>
      <c r="DS32" s="29">
        <f>+AD32+BA32</f>
        <v>20000000</v>
      </c>
      <c r="DT32" s="29">
        <f t="shared" si="11"/>
        <v>20000000</v>
      </c>
    </row>
    <row r="33" spans="1:126" ht="31.5" customHeight="1" x14ac:dyDescent="0.25">
      <c r="A33" s="39"/>
      <c r="B33" s="207"/>
      <c r="C33" s="20" t="s">
        <v>117</v>
      </c>
      <c r="D33" s="21" t="s">
        <v>118</v>
      </c>
      <c r="E33" s="22">
        <v>510</v>
      </c>
      <c r="F33" s="23" t="s">
        <v>119</v>
      </c>
      <c r="G33" s="24">
        <f t="shared" si="0"/>
        <v>53000000</v>
      </c>
      <c r="H33" s="24"/>
      <c r="I33" s="24"/>
      <c r="J33" s="24"/>
      <c r="K33" s="24"/>
      <c r="L33" s="24"/>
      <c r="M33" s="24"/>
      <c r="N33" s="24"/>
      <c r="O33" s="24"/>
      <c r="P33" s="24"/>
      <c r="Q33" s="24"/>
      <c r="R33" s="24"/>
      <c r="S33" s="24"/>
      <c r="T33" s="24"/>
      <c r="U33" s="24"/>
      <c r="V33" s="24"/>
      <c r="W33" s="24">
        <v>30000000</v>
      </c>
      <c r="X33" s="24"/>
      <c r="Y33" s="24"/>
      <c r="Z33" s="24"/>
      <c r="AA33" s="24"/>
      <c r="AB33" s="24">
        <v>23000000</v>
      </c>
      <c r="AC33" s="25">
        <f t="shared" si="29"/>
        <v>0.4870801886792453</v>
      </c>
      <c r="AD33" s="24">
        <f t="shared" si="1"/>
        <v>25815250</v>
      </c>
      <c r="AE33" s="24"/>
      <c r="AF33" s="24"/>
      <c r="AG33" s="24"/>
      <c r="AH33" s="24"/>
      <c r="AI33" s="24"/>
      <c r="AJ33" s="24"/>
      <c r="AK33" s="24"/>
      <c r="AL33" s="24"/>
      <c r="AM33" s="24"/>
      <c r="AN33" s="24"/>
      <c r="AO33" s="24"/>
      <c r="AP33" s="24"/>
      <c r="AQ33" s="24"/>
      <c r="AR33" s="24"/>
      <c r="AS33" s="24"/>
      <c r="AT33" s="24">
        <f>+'[2]ENERO 2018'!$Y$946</f>
        <v>21815250</v>
      </c>
      <c r="AU33" s="24"/>
      <c r="AV33" s="24"/>
      <c r="AW33" s="24"/>
      <c r="AX33" s="24"/>
      <c r="AY33" s="24">
        <f>+'[2]ENERO 2018'!$AF$946</f>
        <v>4000000</v>
      </c>
      <c r="AZ33" s="25">
        <f t="shared" si="2"/>
        <v>0.5129198113207547</v>
      </c>
      <c r="BA33" s="24">
        <f t="shared" si="3"/>
        <v>27184750</v>
      </c>
      <c r="BB33" s="24">
        <f t="shared" si="22"/>
        <v>0</v>
      </c>
      <c r="BC33" s="24">
        <f t="shared" si="22"/>
        <v>0</v>
      </c>
      <c r="BD33" s="24">
        <f t="shared" si="22"/>
        <v>0</v>
      </c>
      <c r="BE33" s="24">
        <f t="shared" si="22"/>
        <v>0</v>
      </c>
      <c r="BF33" s="24">
        <f t="shared" si="22"/>
        <v>0</v>
      </c>
      <c r="BG33" s="24">
        <f t="shared" si="22"/>
        <v>0</v>
      </c>
      <c r="BH33" s="24">
        <f t="shared" si="22"/>
        <v>0</v>
      </c>
      <c r="BI33" s="24">
        <f t="shared" si="22"/>
        <v>0</v>
      </c>
      <c r="BJ33" s="24">
        <f t="shared" si="22"/>
        <v>0</v>
      </c>
      <c r="BK33" s="24">
        <f t="shared" si="22"/>
        <v>0</v>
      </c>
      <c r="BL33" s="24">
        <f t="shared" si="22"/>
        <v>0</v>
      </c>
      <c r="BM33" s="24">
        <f t="shared" si="22"/>
        <v>0</v>
      </c>
      <c r="BN33" s="24">
        <f t="shared" si="22"/>
        <v>0</v>
      </c>
      <c r="BO33" s="24">
        <f t="shared" si="22"/>
        <v>0</v>
      </c>
      <c r="BP33" s="24">
        <f t="shared" si="22"/>
        <v>0</v>
      </c>
      <c r="BQ33" s="24">
        <f t="shared" si="22"/>
        <v>8184750</v>
      </c>
      <c r="BR33" s="24">
        <f t="shared" si="21"/>
        <v>0</v>
      </c>
      <c r="BS33" s="24">
        <f t="shared" si="21"/>
        <v>0</v>
      </c>
      <c r="BT33" s="24">
        <f t="shared" si="21"/>
        <v>0</v>
      </c>
      <c r="BU33" s="24">
        <f t="shared" si="23"/>
        <v>0</v>
      </c>
      <c r="BV33" s="24">
        <f t="shared" si="23"/>
        <v>19000000</v>
      </c>
      <c r="BW33" s="25">
        <f t="shared" si="27"/>
        <v>0.44934405660377358</v>
      </c>
      <c r="BX33" s="24">
        <f t="shared" si="6"/>
        <v>23815235</v>
      </c>
      <c r="BY33" s="24"/>
      <c r="BZ33" s="24"/>
      <c r="CA33" s="24"/>
      <c r="CB33" s="24"/>
      <c r="CC33" s="24"/>
      <c r="CD33" s="24"/>
      <c r="CE33" s="24"/>
      <c r="CF33" s="24"/>
      <c r="CG33" s="24"/>
      <c r="CH33" s="24"/>
      <c r="CI33" s="24"/>
      <c r="CJ33" s="24"/>
      <c r="CK33" s="24"/>
      <c r="CL33" s="24"/>
      <c r="CM33" s="24"/>
      <c r="CN33" s="24">
        <f>+'[2]ENERO 2018'!$H$948+'[2]ENERO 2018'!$H$952+'[2]ENERO 2018'!$H$954+'[2]ENERO 2018'!$H$956</f>
        <v>21815235</v>
      </c>
      <c r="CO33" s="24"/>
      <c r="CP33" s="24"/>
      <c r="CQ33" s="24"/>
      <c r="CR33" s="24"/>
      <c r="CS33" s="24">
        <f>+'[2]ENERO 2018'!$H$950</f>
        <v>2000000</v>
      </c>
      <c r="CT33" s="25">
        <f t="shared" si="7"/>
        <v>0.55065594339622637</v>
      </c>
      <c r="CU33" s="24">
        <f t="shared" si="8"/>
        <v>29184765</v>
      </c>
      <c r="CV33" s="24">
        <f t="shared" si="24"/>
        <v>0</v>
      </c>
      <c r="CW33" s="24">
        <f t="shared" si="24"/>
        <v>0</v>
      </c>
      <c r="CX33" s="24">
        <f t="shared" si="24"/>
        <v>0</v>
      </c>
      <c r="CY33" s="24">
        <f t="shared" si="24"/>
        <v>0</v>
      </c>
      <c r="CZ33" s="24">
        <f t="shared" si="24"/>
        <v>0</v>
      </c>
      <c r="DA33" s="24">
        <f t="shared" si="24"/>
        <v>0</v>
      </c>
      <c r="DB33" s="24">
        <f t="shared" si="24"/>
        <v>0</v>
      </c>
      <c r="DC33" s="24">
        <f t="shared" si="24"/>
        <v>0</v>
      </c>
      <c r="DD33" s="24">
        <f t="shared" si="24"/>
        <v>0</v>
      </c>
      <c r="DE33" s="24">
        <f t="shared" si="24"/>
        <v>0</v>
      </c>
      <c r="DF33" s="24">
        <f t="shared" si="24"/>
        <v>0</v>
      </c>
      <c r="DG33" s="24">
        <f t="shared" si="24"/>
        <v>0</v>
      </c>
      <c r="DH33" s="24">
        <f t="shared" si="24"/>
        <v>0</v>
      </c>
      <c r="DI33" s="24">
        <f t="shared" si="24"/>
        <v>0</v>
      </c>
      <c r="DJ33" s="24">
        <f t="shared" si="24"/>
        <v>0</v>
      </c>
      <c r="DK33" s="24">
        <f t="shared" si="24"/>
        <v>8184765</v>
      </c>
      <c r="DL33" s="24">
        <f t="shared" si="25"/>
        <v>0</v>
      </c>
      <c r="DM33" s="24">
        <f t="shared" si="25"/>
        <v>0</v>
      </c>
      <c r="DN33" s="24">
        <f t="shared" si="25"/>
        <v>0</v>
      </c>
      <c r="DO33" s="24">
        <f t="shared" si="25"/>
        <v>0</v>
      </c>
      <c r="DP33" s="24">
        <f t="shared" si="25"/>
        <v>21000000</v>
      </c>
      <c r="DR33" s="29">
        <f>+G33</f>
        <v>53000000</v>
      </c>
      <c r="DS33" s="29">
        <f>+AD33+BA33</f>
        <v>53000000</v>
      </c>
      <c r="DT33" s="29">
        <f t="shared" si="11"/>
        <v>53000000</v>
      </c>
    </row>
    <row r="34" spans="1:126" ht="34.5" customHeight="1" x14ac:dyDescent="0.25">
      <c r="A34" s="39"/>
      <c r="B34" s="35"/>
      <c r="C34" s="20" t="s">
        <v>120</v>
      </c>
      <c r="D34" s="21" t="s">
        <v>121</v>
      </c>
      <c r="E34" s="22">
        <v>510</v>
      </c>
      <c r="F34" s="23" t="s">
        <v>55</v>
      </c>
      <c r="G34" s="24">
        <f t="shared" si="0"/>
        <v>25563580</v>
      </c>
      <c r="H34" s="24"/>
      <c r="I34" s="24"/>
      <c r="J34" s="24">
        <v>15563580</v>
      </c>
      <c r="K34" s="24"/>
      <c r="L34" s="24"/>
      <c r="M34" s="24"/>
      <c r="N34" s="24"/>
      <c r="O34" s="24"/>
      <c r="P34" s="24"/>
      <c r="Q34" s="24"/>
      <c r="R34" s="24"/>
      <c r="S34" s="24"/>
      <c r="T34" s="24"/>
      <c r="U34" s="24"/>
      <c r="V34" s="24"/>
      <c r="W34" s="24">
        <v>10000000</v>
      </c>
      <c r="X34" s="24"/>
      <c r="Y34" s="24"/>
      <c r="Z34" s="24"/>
      <c r="AA34" s="24"/>
      <c r="AB34" s="24"/>
      <c r="AC34" s="25">
        <f t="shared" si="29"/>
        <v>0.3911815168298024</v>
      </c>
      <c r="AD34" s="24">
        <f t="shared" si="1"/>
        <v>10000000</v>
      </c>
      <c r="AE34" s="40"/>
      <c r="AF34" s="40"/>
      <c r="AG34" s="40"/>
      <c r="AH34" s="40"/>
      <c r="AI34" s="40"/>
      <c r="AJ34" s="40"/>
      <c r="AK34" s="40"/>
      <c r="AL34" s="40"/>
      <c r="AM34" s="40"/>
      <c r="AN34" s="40"/>
      <c r="AO34" s="40"/>
      <c r="AP34" s="40"/>
      <c r="AQ34" s="40"/>
      <c r="AR34" s="40"/>
      <c r="AS34" s="40"/>
      <c r="AT34" s="40">
        <f>+'[2]ENERO 2018'!$Y$963</f>
        <v>10000000</v>
      </c>
      <c r="AU34" s="40"/>
      <c r="AV34" s="40"/>
      <c r="AW34" s="40"/>
      <c r="AX34" s="40"/>
      <c r="AY34" s="40"/>
      <c r="AZ34" s="25">
        <f t="shared" si="2"/>
        <v>0.6088184831701976</v>
      </c>
      <c r="BA34" s="24">
        <f>SUM(BB34:BV34)</f>
        <v>15563580</v>
      </c>
      <c r="BB34" s="24">
        <f t="shared" si="22"/>
        <v>0</v>
      </c>
      <c r="BC34" s="24">
        <f t="shared" si="22"/>
        <v>0</v>
      </c>
      <c r="BD34" s="24">
        <f t="shared" si="22"/>
        <v>15563580</v>
      </c>
      <c r="BE34" s="24">
        <f t="shared" si="22"/>
        <v>0</v>
      </c>
      <c r="BF34" s="24">
        <f t="shared" si="22"/>
        <v>0</v>
      </c>
      <c r="BG34" s="24">
        <f t="shared" si="22"/>
        <v>0</v>
      </c>
      <c r="BH34" s="24">
        <f t="shared" si="22"/>
        <v>0</v>
      </c>
      <c r="BI34" s="24">
        <f t="shared" si="22"/>
        <v>0</v>
      </c>
      <c r="BJ34" s="24">
        <f t="shared" si="22"/>
        <v>0</v>
      </c>
      <c r="BK34" s="24">
        <f t="shared" si="22"/>
        <v>0</v>
      </c>
      <c r="BL34" s="24">
        <f t="shared" si="22"/>
        <v>0</v>
      </c>
      <c r="BM34" s="24">
        <f t="shared" si="22"/>
        <v>0</v>
      </c>
      <c r="BN34" s="24">
        <f t="shared" si="22"/>
        <v>0</v>
      </c>
      <c r="BO34" s="24">
        <f t="shared" si="22"/>
        <v>0</v>
      </c>
      <c r="BP34" s="24">
        <f t="shared" si="22"/>
        <v>0</v>
      </c>
      <c r="BQ34" s="24">
        <f t="shared" si="22"/>
        <v>0</v>
      </c>
      <c r="BR34" s="24">
        <f t="shared" si="21"/>
        <v>0</v>
      </c>
      <c r="BS34" s="24">
        <f t="shared" si="21"/>
        <v>0</v>
      </c>
      <c r="BT34" s="24">
        <f t="shared" si="21"/>
        <v>0</v>
      </c>
      <c r="BU34" s="24">
        <f t="shared" si="23"/>
        <v>0</v>
      </c>
      <c r="BV34" s="24">
        <f t="shared" si="23"/>
        <v>0</v>
      </c>
      <c r="BW34" s="25">
        <f t="shared" si="27"/>
        <v>5.4765412356172334E-2</v>
      </c>
      <c r="BX34" s="24">
        <f t="shared" si="6"/>
        <v>1400000</v>
      </c>
      <c r="BY34" s="40"/>
      <c r="BZ34" s="40"/>
      <c r="CA34" s="40"/>
      <c r="CB34" s="40"/>
      <c r="CC34" s="40"/>
      <c r="CD34" s="40"/>
      <c r="CE34" s="40"/>
      <c r="CF34" s="40"/>
      <c r="CG34" s="40"/>
      <c r="CH34" s="40"/>
      <c r="CI34" s="40"/>
      <c r="CJ34" s="40"/>
      <c r="CK34" s="40"/>
      <c r="CL34" s="40"/>
      <c r="CM34" s="40"/>
      <c r="CN34" s="40">
        <f>+'[2]ENERO 2018'!$H$961</f>
        <v>1400000</v>
      </c>
      <c r="CO34" s="40"/>
      <c r="CP34" s="40"/>
      <c r="CQ34" s="40"/>
      <c r="CR34" s="40"/>
      <c r="CS34" s="40"/>
      <c r="CT34" s="25">
        <f t="shared" si="7"/>
        <v>0.94523458764382762</v>
      </c>
      <c r="CU34" s="24">
        <f t="shared" si="8"/>
        <v>24163580</v>
      </c>
      <c r="CV34" s="24">
        <f t="shared" si="24"/>
        <v>0</v>
      </c>
      <c r="CW34" s="24">
        <f t="shared" si="24"/>
        <v>0</v>
      </c>
      <c r="CX34" s="24">
        <f t="shared" si="24"/>
        <v>15563580</v>
      </c>
      <c r="CY34" s="24">
        <f t="shared" si="24"/>
        <v>0</v>
      </c>
      <c r="CZ34" s="24">
        <f t="shared" si="24"/>
        <v>0</v>
      </c>
      <c r="DA34" s="24">
        <f t="shared" si="24"/>
        <v>0</v>
      </c>
      <c r="DB34" s="24">
        <f t="shared" si="24"/>
        <v>0</v>
      </c>
      <c r="DC34" s="24">
        <f t="shared" si="24"/>
        <v>0</v>
      </c>
      <c r="DD34" s="24">
        <f t="shared" si="24"/>
        <v>0</v>
      </c>
      <c r="DE34" s="24">
        <f t="shared" si="24"/>
        <v>0</v>
      </c>
      <c r="DF34" s="24">
        <f t="shared" si="24"/>
        <v>0</v>
      </c>
      <c r="DG34" s="24">
        <f t="shared" si="24"/>
        <v>0</v>
      </c>
      <c r="DH34" s="24">
        <f t="shared" si="24"/>
        <v>0</v>
      </c>
      <c r="DI34" s="24">
        <f t="shared" si="24"/>
        <v>0</v>
      </c>
      <c r="DJ34" s="24">
        <f t="shared" si="24"/>
        <v>0</v>
      </c>
      <c r="DK34" s="24">
        <f t="shared" si="24"/>
        <v>8600000</v>
      </c>
      <c r="DL34" s="24">
        <f t="shared" si="25"/>
        <v>0</v>
      </c>
      <c r="DM34" s="24">
        <f t="shared" si="25"/>
        <v>0</v>
      </c>
      <c r="DN34" s="24">
        <f t="shared" si="25"/>
        <v>0</v>
      </c>
      <c r="DO34" s="24">
        <f t="shared" si="25"/>
        <v>0</v>
      </c>
      <c r="DP34" s="24">
        <f t="shared" si="25"/>
        <v>0</v>
      </c>
      <c r="DR34" s="29">
        <f>+G34</f>
        <v>25563580</v>
      </c>
      <c r="DS34" s="29">
        <f>+AD34+BA34</f>
        <v>25563580</v>
      </c>
      <c r="DT34" s="29">
        <f t="shared" si="11"/>
        <v>25563580</v>
      </c>
    </row>
    <row r="35" spans="1:126" s="47" customFormat="1" ht="17.25" customHeight="1" thickBot="1" x14ac:dyDescent="0.3">
      <c r="A35" s="41"/>
      <c r="B35" s="208" t="s">
        <v>122</v>
      </c>
      <c r="C35" s="209"/>
      <c r="D35" s="209"/>
      <c r="E35" s="210"/>
      <c r="F35" s="42"/>
      <c r="G35" s="43">
        <f>SUM(G4:G34)</f>
        <v>1517517179</v>
      </c>
      <c r="H35" s="43">
        <f t="shared" ref="H35:AB35" si="30">SUM(H4:H34)</f>
        <v>61228603</v>
      </c>
      <c r="I35" s="43">
        <f t="shared" si="30"/>
        <v>640000000</v>
      </c>
      <c r="J35" s="43">
        <f t="shared" si="30"/>
        <v>65530874</v>
      </c>
      <c r="K35" s="43">
        <f t="shared" si="30"/>
        <v>0</v>
      </c>
      <c r="L35" s="43">
        <f t="shared" si="30"/>
        <v>154000000</v>
      </c>
      <c r="M35" s="43">
        <f t="shared" si="30"/>
        <v>0</v>
      </c>
      <c r="N35" s="43">
        <f t="shared" si="30"/>
        <v>0</v>
      </c>
      <c r="O35" s="43">
        <f t="shared" si="30"/>
        <v>0</v>
      </c>
      <c r="P35" s="43">
        <f t="shared" si="30"/>
        <v>0</v>
      </c>
      <c r="Q35" s="43">
        <f t="shared" si="30"/>
        <v>0</v>
      </c>
      <c r="R35" s="43">
        <f t="shared" si="30"/>
        <v>0</v>
      </c>
      <c r="S35" s="43">
        <f t="shared" si="30"/>
        <v>0</v>
      </c>
      <c r="T35" s="43">
        <f t="shared" si="30"/>
        <v>0</v>
      </c>
      <c r="U35" s="43">
        <f t="shared" si="30"/>
        <v>0</v>
      </c>
      <c r="V35" s="43">
        <f t="shared" si="30"/>
        <v>0</v>
      </c>
      <c r="W35" s="43">
        <f t="shared" si="30"/>
        <v>229000000</v>
      </c>
      <c r="X35" s="43">
        <f t="shared" si="30"/>
        <v>66000000</v>
      </c>
      <c r="Y35" s="43">
        <f t="shared" si="30"/>
        <v>118000000</v>
      </c>
      <c r="Z35" s="43">
        <f t="shared" si="30"/>
        <v>0</v>
      </c>
      <c r="AA35" s="43">
        <f t="shared" si="30"/>
        <v>0</v>
      </c>
      <c r="AB35" s="43">
        <f t="shared" si="30"/>
        <v>183757702</v>
      </c>
      <c r="AC35" s="44">
        <f t="shared" si="29"/>
        <v>0.39025241176528386</v>
      </c>
      <c r="AD35" s="45">
        <f t="shared" ref="AD35:AY35" si="31">SUM(AD4:AD34)</f>
        <v>592214739</v>
      </c>
      <c r="AE35" s="45">
        <f t="shared" si="31"/>
        <v>40000000</v>
      </c>
      <c r="AF35" s="45">
        <f t="shared" si="31"/>
        <v>199632713</v>
      </c>
      <c r="AG35" s="45">
        <f t="shared" si="31"/>
        <v>0</v>
      </c>
      <c r="AH35" s="45">
        <f t="shared" si="31"/>
        <v>0</v>
      </c>
      <c r="AI35" s="45">
        <f t="shared" si="31"/>
        <v>107872340</v>
      </c>
      <c r="AJ35" s="45">
        <f t="shared" si="31"/>
        <v>0</v>
      </c>
      <c r="AK35" s="45">
        <f t="shared" si="31"/>
        <v>0</v>
      </c>
      <c r="AL35" s="45">
        <f t="shared" si="31"/>
        <v>0</v>
      </c>
      <c r="AM35" s="45">
        <f t="shared" si="31"/>
        <v>0</v>
      </c>
      <c r="AN35" s="45">
        <f t="shared" si="31"/>
        <v>0</v>
      </c>
      <c r="AO35" s="45">
        <f t="shared" si="31"/>
        <v>0</v>
      </c>
      <c r="AP35" s="45">
        <f t="shared" si="31"/>
        <v>0</v>
      </c>
      <c r="AQ35" s="45">
        <f t="shared" si="31"/>
        <v>0</v>
      </c>
      <c r="AR35" s="45">
        <f t="shared" si="31"/>
        <v>0</v>
      </c>
      <c r="AS35" s="45">
        <f t="shared" si="31"/>
        <v>0</v>
      </c>
      <c r="AT35" s="45">
        <f t="shared" si="31"/>
        <v>104618972</v>
      </c>
      <c r="AU35" s="45">
        <f t="shared" si="31"/>
        <v>0</v>
      </c>
      <c r="AV35" s="45">
        <f t="shared" si="31"/>
        <v>78922669</v>
      </c>
      <c r="AW35" s="45">
        <f t="shared" si="31"/>
        <v>0</v>
      </c>
      <c r="AX35" s="45">
        <f t="shared" si="31"/>
        <v>0</v>
      </c>
      <c r="AY35" s="45">
        <f t="shared" si="31"/>
        <v>61168045</v>
      </c>
      <c r="AZ35" s="44">
        <f t="shared" si="2"/>
        <v>0.60974758823471609</v>
      </c>
      <c r="BA35" s="45">
        <f t="shared" ref="BA35:BV35" si="32">SUM(BA4:BA34)</f>
        <v>925302440</v>
      </c>
      <c r="BB35" s="45">
        <f t="shared" si="32"/>
        <v>21228603</v>
      </c>
      <c r="BC35" s="45">
        <f t="shared" si="32"/>
        <v>440367287</v>
      </c>
      <c r="BD35" s="45">
        <f t="shared" si="32"/>
        <v>65530874</v>
      </c>
      <c r="BE35" s="45">
        <f t="shared" si="32"/>
        <v>0</v>
      </c>
      <c r="BF35" s="45">
        <f t="shared" si="32"/>
        <v>46127660</v>
      </c>
      <c r="BG35" s="45">
        <f t="shared" si="32"/>
        <v>0</v>
      </c>
      <c r="BH35" s="45">
        <f t="shared" si="32"/>
        <v>0</v>
      </c>
      <c r="BI35" s="45">
        <f t="shared" si="32"/>
        <v>0</v>
      </c>
      <c r="BJ35" s="45">
        <f t="shared" si="32"/>
        <v>0</v>
      </c>
      <c r="BK35" s="45">
        <f t="shared" si="32"/>
        <v>0</v>
      </c>
      <c r="BL35" s="45">
        <f t="shared" si="32"/>
        <v>0</v>
      </c>
      <c r="BM35" s="45">
        <f t="shared" si="32"/>
        <v>0</v>
      </c>
      <c r="BN35" s="45">
        <f t="shared" si="32"/>
        <v>0</v>
      </c>
      <c r="BO35" s="45">
        <f t="shared" si="32"/>
        <v>0</v>
      </c>
      <c r="BP35" s="45">
        <f t="shared" si="32"/>
        <v>0</v>
      </c>
      <c r="BQ35" s="45">
        <f t="shared" si="32"/>
        <v>124381028</v>
      </c>
      <c r="BR35" s="45">
        <f t="shared" si="32"/>
        <v>66000000</v>
      </c>
      <c r="BS35" s="45">
        <f t="shared" si="32"/>
        <v>39077331</v>
      </c>
      <c r="BT35" s="45">
        <f t="shared" si="32"/>
        <v>0</v>
      </c>
      <c r="BU35" s="45">
        <f t="shared" si="32"/>
        <v>0</v>
      </c>
      <c r="BV35" s="45">
        <f t="shared" si="32"/>
        <v>122589657</v>
      </c>
      <c r="BW35" s="46">
        <f t="shared" si="27"/>
        <v>0.29546446933501236</v>
      </c>
      <c r="BX35" s="45">
        <f t="shared" ref="BX35:CS35" si="33">SUM(BX4:BX34)</f>
        <v>448372408</v>
      </c>
      <c r="BY35" s="45">
        <f t="shared" si="33"/>
        <v>0</v>
      </c>
      <c r="BZ35" s="45">
        <f t="shared" si="33"/>
        <v>146606144</v>
      </c>
      <c r="CA35" s="45"/>
      <c r="CB35" s="45">
        <f t="shared" si="33"/>
        <v>0</v>
      </c>
      <c r="CC35" s="45">
        <f t="shared" si="33"/>
        <v>107847048</v>
      </c>
      <c r="CD35" s="45">
        <f t="shared" si="33"/>
        <v>0</v>
      </c>
      <c r="CE35" s="45">
        <f t="shared" si="33"/>
        <v>0</v>
      </c>
      <c r="CF35" s="45">
        <f t="shared" si="33"/>
        <v>0</v>
      </c>
      <c r="CG35" s="45">
        <f t="shared" si="33"/>
        <v>0</v>
      </c>
      <c r="CH35" s="45">
        <f t="shared" si="33"/>
        <v>0</v>
      </c>
      <c r="CI35" s="45">
        <f t="shared" si="33"/>
        <v>0</v>
      </c>
      <c r="CJ35" s="45">
        <f t="shared" si="33"/>
        <v>0</v>
      </c>
      <c r="CK35" s="45">
        <f t="shared" si="33"/>
        <v>0</v>
      </c>
      <c r="CL35" s="45">
        <f t="shared" si="33"/>
        <v>0</v>
      </c>
      <c r="CM35" s="45">
        <f t="shared" si="33"/>
        <v>0</v>
      </c>
      <c r="CN35" s="45">
        <f t="shared" si="33"/>
        <v>85618957</v>
      </c>
      <c r="CO35" s="45">
        <f t="shared" si="33"/>
        <v>0</v>
      </c>
      <c r="CP35" s="45">
        <f t="shared" si="33"/>
        <v>55949540</v>
      </c>
      <c r="CQ35" s="45">
        <f t="shared" si="33"/>
        <v>0</v>
      </c>
      <c r="CR35" s="45">
        <f t="shared" si="33"/>
        <v>0</v>
      </c>
      <c r="CS35" s="45">
        <f t="shared" si="33"/>
        <v>52350719</v>
      </c>
      <c r="CT35" s="46">
        <f t="shared" si="7"/>
        <v>0.70453553066498764</v>
      </c>
      <c r="CU35" s="45">
        <f t="shared" ref="CU35:DN35" si="34">SUM(CU4:CU34)</f>
        <v>1069144771</v>
      </c>
      <c r="CV35" s="45">
        <f t="shared" si="34"/>
        <v>61228603</v>
      </c>
      <c r="CW35" s="45">
        <f t="shared" si="34"/>
        <v>493393856</v>
      </c>
      <c r="CX35" s="45">
        <f t="shared" si="34"/>
        <v>65530874</v>
      </c>
      <c r="CY35" s="45">
        <f t="shared" si="34"/>
        <v>0</v>
      </c>
      <c r="CZ35" s="45">
        <f t="shared" si="34"/>
        <v>46152952</v>
      </c>
      <c r="DA35" s="45">
        <f t="shared" si="34"/>
        <v>0</v>
      </c>
      <c r="DB35" s="45">
        <f t="shared" si="34"/>
        <v>0</v>
      </c>
      <c r="DC35" s="45">
        <f t="shared" si="34"/>
        <v>0</v>
      </c>
      <c r="DD35" s="45">
        <f t="shared" si="34"/>
        <v>0</v>
      </c>
      <c r="DE35" s="45">
        <f t="shared" si="34"/>
        <v>0</v>
      </c>
      <c r="DF35" s="45">
        <f t="shared" si="34"/>
        <v>0</v>
      </c>
      <c r="DG35" s="45">
        <f t="shared" si="34"/>
        <v>0</v>
      </c>
      <c r="DH35" s="45">
        <f t="shared" si="34"/>
        <v>0</v>
      </c>
      <c r="DI35" s="45">
        <f t="shared" si="34"/>
        <v>0</v>
      </c>
      <c r="DJ35" s="45">
        <f t="shared" si="34"/>
        <v>0</v>
      </c>
      <c r="DK35" s="45">
        <f t="shared" si="34"/>
        <v>143381043</v>
      </c>
      <c r="DL35" s="45">
        <f t="shared" si="34"/>
        <v>66000000</v>
      </c>
      <c r="DM35" s="45">
        <f t="shared" si="34"/>
        <v>62050460</v>
      </c>
      <c r="DN35" s="45">
        <f t="shared" si="34"/>
        <v>0</v>
      </c>
      <c r="DO35" s="45">
        <f>SUM(DO4:DO34)</f>
        <v>0</v>
      </c>
      <c r="DP35" s="45">
        <f>SUM(DP4:DP34)</f>
        <v>131406983</v>
      </c>
      <c r="DR35" s="29">
        <f t="shared" ref="DR35:DR60" si="35">+G35</f>
        <v>1517517179</v>
      </c>
      <c r="DS35" s="29">
        <f t="shared" ref="DS35:DS103" si="36">+AD35+BA35</f>
        <v>1517517179</v>
      </c>
      <c r="DT35" s="29">
        <f t="shared" si="11"/>
        <v>1517517179</v>
      </c>
      <c r="DV35" s="48">
        <f>+DS35-DT35</f>
        <v>0</v>
      </c>
    </row>
    <row r="36" spans="1:126" ht="24.75" customHeight="1" thickTop="1" x14ac:dyDescent="0.25">
      <c r="A36" s="19" t="s">
        <v>123</v>
      </c>
      <c r="B36" s="197" t="s">
        <v>124</v>
      </c>
      <c r="C36" s="20" t="s">
        <v>125</v>
      </c>
      <c r="D36" s="21" t="s">
        <v>126</v>
      </c>
      <c r="E36" s="22">
        <v>410</v>
      </c>
      <c r="F36" s="23" t="s">
        <v>127</v>
      </c>
      <c r="G36" s="24">
        <f t="shared" ref="G36:G70" si="37">SUM(H36:AB36)</f>
        <v>102665765</v>
      </c>
      <c r="H36" s="24"/>
      <c r="I36" s="24"/>
      <c r="J36" s="24">
        <v>2665765</v>
      </c>
      <c r="K36" s="24"/>
      <c r="L36" s="24"/>
      <c r="M36" s="24"/>
      <c r="N36" s="24"/>
      <c r="O36" s="34"/>
      <c r="P36" s="34"/>
      <c r="Q36" s="34"/>
      <c r="R36" s="28"/>
      <c r="S36" s="28"/>
      <c r="T36" s="28"/>
      <c r="U36" s="28"/>
      <c r="V36" s="34"/>
      <c r="W36" s="24">
        <v>100000000</v>
      </c>
      <c r="X36" s="34"/>
      <c r="Y36" s="34"/>
      <c r="Z36" s="34"/>
      <c r="AA36" s="34"/>
      <c r="AB36" s="34"/>
      <c r="AC36" s="49">
        <f t="shared" si="29"/>
        <v>0.13579858875059275</v>
      </c>
      <c r="AD36" s="24">
        <f t="shared" ref="AD36:AD70" si="38">SUM(AE36:AY36)</f>
        <v>13941866</v>
      </c>
      <c r="AE36" s="24"/>
      <c r="AF36" s="24"/>
      <c r="AG36" s="24"/>
      <c r="AH36" s="24"/>
      <c r="AI36" s="24"/>
      <c r="AJ36" s="24"/>
      <c r="AK36" s="24"/>
      <c r="AL36" s="24"/>
      <c r="AM36" s="24"/>
      <c r="AN36" s="24"/>
      <c r="AO36" s="24"/>
      <c r="AP36" s="24"/>
      <c r="AQ36" s="24"/>
      <c r="AR36" s="24"/>
      <c r="AS36" s="24"/>
      <c r="AT36" s="24">
        <f>+'[2]ENERO 2018'!$Y$423</f>
        <v>13941866</v>
      </c>
      <c r="AU36" s="24"/>
      <c r="AV36" s="24"/>
      <c r="AW36" s="24"/>
      <c r="AX36" s="24"/>
      <c r="AY36" s="24"/>
      <c r="AZ36" s="49">
        <f t="shared" si="2"/>
        <v>0.86420141124940719</v>
      </c>
      <c r="BA36" s="24">
        <f>SUM(BB36:BV36)</f>
        <v>88723899</v>
      </c>
      <c r="BB36" s="24">
        <f t="shared" ref="BB36:BQ52" si="39">H36-AE36</f>
        <v>0</v>
      </c>
      <c r="BC36" s="24">
        <f t="shared" si="39"/>
        <v>0</v>
      </c>
      <c r="BD36" s="24">
        <f t="shared" si="39"/>
        <v>2665765</v>
      </c>
      <c r="BE36" s="24">
        <f t="shared" si="39"/>
        <v>0</v>
      </c>
      <c r="BF36" s="24">
        <f t="shared" si="39"/>
        <v>0</v>
      </c>
      <c r="BG36" s="24">
        <f t="shared" si="39"/>
        <v>0</v>
      </c>
      <c r="BH36" s="24">
        <f t="shared" si="39"/>
        <v>0</v>
      </c>
      <c r="BI36" s="24">
        <f t="shared" si="39"/>
        <v>0</v>
      </c>
      <c r="BJ36" s="24">
        <f t="shared" si="39"/>
        <v>0</v>
      </c>
      <c r="BK36" s="24">
        <f t="shared" si="39"/>
        <v>0</v>
      </c>
      <c r="BL36" s="24">
        <f t="shared" si="39"/>
        <v>0</v>
      </c>
      <c r="BM36" s="24">
        <f t="shared" si="39"/>
        <v>0</v>
      </c>
      <c r="BN36" s="24">
        <f t="shared" si="39"/>
        <v>0</v>
      </c>
      <c r="BO36" s="24">
        <f t="shared" si="39"/>
        <v>0</v>
      </c>
      <c r="BP36" s="24">
        <f t="shared" si="39"/>
        <v>0</v>
      </c>
      <c r="BQ36" s="24">
        <f t="shared" si="39"/>
        <v>86058134</v>
      </c>
      <c r="BR36" s="24">
        <f t="shared" ref="BR36:BV70" si="40">X36-AU36</f>
        <v>0</v>
      </c>
      <c r="BS36" s="24">
        <f t="shared" si="40"/>
        <v>0</v>
      </c>
      <c r="BT36" s="24">
        <f t="shared" si="40"/>
        <v>0</v>
      </c>
      <c r="BU36" s="24">
        <f t="shared" si="40"/>
        <v>0</v>
      </c>
      <c r="BV36" s="24">
        <f t="shared" si="40"/>
        <v>0</v>
      </c>
      <c r="BW36" s="25">
        <f t="shared" si="27"/>
        <v>6.6981315533956226E-2</v>
      </c>
      <c r="BX36" s="24">
        <f t="shared" ref="BX36:BX70" si="41">SUM(BY36:CS36)</f>
        <v>6876688</v>
      </c>
      <c r="BY36" s="24"/>
      <c r="BZ36" s="24"/>
      <c r="CA36" s="24"/>
      <c r="CB36" s="24"/>
      <c r="CC36" s="24"/>
      <c r="CD36" s="24"/>
      <c r="CE36" s="24"/>
      <c r="CF36" s="24"/>
      <c r="CG36" s="24"/>
      <c r="CH36" s="24"/>
      <c r="CI36" s="24"/>
      <c r="CJ36" s="24"/>
      <c r="CK36" s="24"/>
      <c r="CL36" s="24"/>
      <c r="CM36" s="24"/>
      <c r="CN36" s="24">
        <f>+'[2]ENERO 2018'!$H$421</f>
        <v>6876688</v>
      </c>
      <c r="CO36" s="24"/>
      <c r="CP36" s="24"/>
      <c r="CQ36" s="24"/>
      <c r="CR36" s="24"/>
      <c r="CS36" s="24"/>
      <c r="CT36" s="25">
        <f t="shared" si="7"/>
        <v>0.93301868446604375</v>
      </c>
      <c r="CU36" s="24">
        <f>SUM(CV36:DP36)</f>
        <v>95789077</v>
      </c>
      <c r="CV36" s="24">
        <f t="shared" ref="CV36:DK52" si="42">H36-BY36</f>
        <v>0</v>
      </c>
      <c r="CW36" s="24">
        <f t="shared" si="42"/>
        <v>0</v>
      </c>
      <c r="CX36" s="24">
        <f t="shared" si="42"/>
        <v>2665765</v>
      </c>
      <c r="CY36" s="24">
        <f t="shared" si="42"/>
        <v>0</v>
      </c>
      <c r="CZ36" s="24">
        <f t="shared" si="42"/>
        <v>0</v>
      </c>
      <c r="DA36" s="24">
        <f t="shared" si="42"/>
        <v>0</v>
      </c>
      <c r="DB36" s="24">
        <f t="shared" si="42"/>
        <v>0</v>
      </c>
      <c r="DC36" s="24">
        <f t="shared" si="42"/>
        <v>0</v>
      </c>
      <c r="DD36" s="24">
        <f t="shared" si="42"/>
        <v>0</v>
      </c>
      <c r="DE36" s="24">
        <f t="shared" si="42"/>
        <v>0</v>
      </c>
      <c r="DF36" s="24">
        <f t="shared" si="42"/>
        <v>0</v>
      </c>
      <c r="DG36" s="24">
        <f t="shared" si="42"/>
        <v>0</v>
      </c>
      <c r="DH36" s="24">
        <f t="shared" si="42"/>
        <v>0</v>
      </c>
      <c r="DI36" s="24">
        <f t="shared" si="42"/>
        <v>0</v>
      </c>
      <c r="DJ36" s="24">
        <f t="shared" si="42"/>
        <v>0</v>
      </c>
      <c r="DK36" s="24">
        <f t="shared" si="42"/>
        <v>93123312</v>
      </c>
      <c r="DL36" s="24">
        <f t="shared" ref="DL36:DP70" si="43">X36-CO36</f>
        <v>0</v>
      </c>
      <c r="DM36" s="24">
        <f t="shared" si="43"/>
        <v>0</v>
      </c>
      <c r="DN36" s="24">
        <f t="shared" si="43"/>
        <v>0</v>
      </c>
      <c r="DO36" s="24">
        <f t="shared" si="43"/>
        <v>0</v>
      </c>
      <c r="DP36" s="24">
        <f t="shared" si="43"/>
        <v>0</v>
      </c>
      <c r="DR36" s="29">
        <f t="shared" si="35"/>
        <v>102665765</v>
      </c>
      <c r="DS36" s="29">
        <f t="shared" si="36"/>
        <v>102665765</v>
      </c>
      <c r="DT36" s="29">
        <f t="shared" si="11"/>
        <v>102665765</v>
      </c>
    </row>
    <row r="37" spans="1:126" ht="30.75" customHeight="1" x14ac:dyDescent="0.25">
      <c r="A37" s="30"/>
      <c r="B37" s="197"/>
      <c r="C37" s="20" t="s">
        <v>128</v>
      </c>
      <c r="D37" s="21" t="s">
        <v>129</v>
      </c>
      <c r="E37" s="22">
        <v>410</v>
      </c>
      <c r="F37" s="23" t="s">
        <v>130</v>
      </c>
      <c r="G37" s="24">
        <f t="shared" si="37"/>
        <v>542157462</v>
      </c>
      <c r="H37" s="24"/>
      <c r="I37" s="24"/>
      <c r="J37" s="24">
        <v>2877388</v>
      </c>
      <c r="K37" s="24"/>
      <c r="L37" s="24"/>
      <c r="M37" s="24"/>
      <c r="N37" s="24"/>
      <c r="O37" s="24"/>
      <c r="P37" s="24"/>
      <c r="Q37" s="24"/>
      <c r="R37" s="24"/>
      <c r="S37" s="24"/>
      <c r="T37" s="24"/>
      <c r="U37" s="24"/>
      <c r="V37" s="24"/>
      <c r="W37" s="24">
        <v>480000000</v>
      </c>
      <c r="X37" s="24"/>
      <c r="Y37" s="24"/>
      <c r="Z37" s="24"/>
      <c r="AA37" s="24"/>
      <c r="AB37" s="24">
        <v>59280074</v>
      </c>
      <c r="AC37" s="25">
        <f t="shared" si="29"/>
        <v>0</v>
      </c>
      <c r="AD37" s="24">
        <f t="shared" si="38"/>
        <v>0</v>
      </c>
      <c r="AE37" s="24"/>
      <c r="AF37" s="24"/>
      <c r="AG37" s="24"/>
      <c r="AH37" s="24"/>
      <c r="AI37" s="24"/>
      <c r="AJ37" s="24"/>
      <c r="AK37" s="24"/>
      <c r="AL37" s="24"/>
      <c r="AM37" s="24"/>
      <c r="AN37" s="24"/>
      <c r="AO37" s="24"/>
      <c r="AP37" s="24"/>
      <c r="AQ37" s="24"/>
      <c r="AR37" s="24"/>
      <c r="AS37" s="24"/>
      <c r="AT37" s="24"/>
      <c r="AU37" s="24"/>
      <c r="AV37" s="24"/>
      <c r="AW37" s="24"/>
      <c r="AX37" s="24"/>
      <c r="AY37" s="24"/>
      <c r="AZ37" s="25">
        <f t="shared" si="2"/>
        <v>1</v>
      </c>
      <c r="BA37" s="24">
        <f t="shared" ref="BA37:BA70" si="44">SUM(BB37:BV37)</f>
        <v>542157462</v>
      </c>
      <c r="BB37" s="24">
        <f t="shared" si="39"/>
        <v>0</v>
      </c>
      <c r="BC37" s="24">
        <f t="shared" si="39"/>
        <v>0</v>
      </c>
      <c r="BD37" s="24">
        <f t="shared" si="39"/>
        <v>2877388</v>
      </c>
      <c r="BE37" s="24">
        <f t="shared" si="39"/>
        <v>0</v>
      </c>
      <c r="BF37" s="24">
        <f t="shared" si="39"/>
        <v>0</v>
      </c>
      <c r="BG37" s="24">
        <f t="shared" si="39"/>
        <v>0</v>
      </c>
      <c r="BH37" s="24">
        <f t="shared" si="39"/>
        <v>0</v>
      </c>
      <c r="BI37" s="24">
        <f t="shared" si="39"/>
        <v>0</v>
      </c>
      <c r="BJ37" s="24">
        <f t="shared" si="39"/>
        <v>0</v>
      </c>
      <c r="BK37" s="24">
        <f t="shared" si="39"/>
        <v>0</v>
      </c>
      <c r="BL37" s="24">
        <f t="shared" si="39"/>
        <v>0</v>
      </c>
      <c r="BM37" s="24">
        <f t="shared" si="39"/>
        <v>0</v>
      </c>
      <c r="BN37" s="24">
        <f t="shared" si="39"/>
        <v>0</v>
      </c>
      <c r="BO37" s="24">
        <f t="shared" si="39"/>
        <v>0</v>
      </c>
      <c r="BP37" s="24">
        <f t="shared" si="39"/>
        <v>0</v>
      </c>
      <c r="BQ37" s="24">
        <f t="shared" si="39"/>
        <v>480000000</v>
      </c>
      <c r="BR37" s="24">
        <f t="shared" si="40"/>
        <v>0</v>
      </c>
      <c r="BS37" s="24">
        <f t="shared" si="40"/>
        <v>0</v>
      </c>
      <c r="BT37" s="24">
        <f t="shared" si="40"/>
        <v>0</v>
      </c>
      <c r="BU37" s="24">
        <f t="shared" si="40"/>
        <v>0</v>
      </c>
      <c r="BV37" s="24">
        <f t="shared" si="40"/>
        <v>59280074</v>
      </c>
      <c r="BW37" s="25">
        <f t="shared" si="27"/>
        <v>0</v>
      </c>
      <c r="BX37" s="24">
        <f t="shared" si="41"/>
        <v>0</v>
      </c>
      <c r="BY37" s="24"/>
      <c r="BZ37" s="24"/>
      <c r="CA37" s="24"/>
      <c r="CB37" s="24"/>
      <c r="CC37" s="24"/>
      <c r="CD37" s="24"/>
      <c r="CE37" s="24"/>
      <c r="CF37" s="24"/>
      <c r="CG37" s="24"/>
      <c r="CH37" s="24"/>
      <c r="CI37" s="24"/>
      <c r="CJ37" s="24"/>
      <c r="CK37" s="24"/>
      <c r="CL37" s="24"/>
      <c r="CM37" s="24"/>
      <c r="CN37" s="24"/>
      <c r="CO37" s="24"/>
      <c r="CP37" s="24"/>
      <c r="CQ37" s="24"/>
      <c r="CR37" s="24"/>
      <c r="CS37" s="24"/>
      <c r="CT37" s="25">
        <f t="shared" si="7"/>
        <v>1</v>
      </c>
      <c r="CU37" s="24">
        <f t="shared" ref="CU37:CU100" si="45">SUM(CV37:DP37)</f>
        <v>542157462</v>
      </c>
      <c r="CV37" s="24">
        <f t="shared" si="42"/>
        <v>0</v>
      </c>
      <c r="CW37" s="24">
        <f t="shared" si="42"/>
        <v>0</v>
      </c>
      <c r="CX37" s="24">
        <f t="shared" si="42"/>
        <v>2877388</v>
      </c>
      <c r="CY37" s="24">
        <f t="shared" si="42"/>
        <v>0</v>
      </c>
      <c r="CZ37" s="24">
        <f t="shared" si="42"/>
        <v>0</v>
      </c>
      <c r="DA37" s="24">
        <f t="shared" si="42"/>
        <v>0</v>
      </c>
      <c r="DB37" s="24">
        <f t="shared" si="42"/>
        <v>0</v>
      </c>
      <c r="DC37" s="24">
        <f t="shared" si="42"/>
        <v>0</v>
      </c>
      <c r="DD37" s="24">
        <f t="shared" si="42"/>
        <v>0</v>
      </c>
      <c r="DE37" s="24">
        <f t="shared" si="42"/>
        <v>0</v>
      </c>
      <c r="DF37" s="24">
        <f t="shared" si="42"/>
        <v>0</v>
      </c>
      <c r="DG37" s="24">
        <f t="shared" si="42"/>
        <v>0</v>
      </c>
      <c r="DH37" s="24">
        <f t="shared" si="42"/>
        <v>0</v>
      </c>
      <c r="DI37" s="24">
        <f t="shared" si="42"/>
        <v>0</v>
      </c>
      <c r="DJ37" s="24">
        <f t="shared" si="42"/>
        <v>0</v>
      </c>
      <c r="DK37" s="24">
        <f t="shared" si="42"/>
        <v>480000000</v>
      </c>
      <c r="DL37" s="24">
        <f t="shared" si="43"/>
        <v>0</v>
      </c>
      <c r="DM37" s="24">
        <f t="shared" si="43"/>
        <v>0</v>
      </c>
      <c r="DN37" s="24">
        <f t="shared" si="43"/>
        <v>0</v>
      </c>
      <c r="DO37" s="24">
        <f t="shared" si="43"/>
        <v>0</v>
      </c>
      <c r="DP37" s="24">
        <f t="shared" si="43"/>
        <v>59280074</v>
      </c>
      <c r="DR37" s="29">
        <f t="shared" si="35"/>
        <v>542157462</v>
      </c>
      <c r="DS37" s="29">
        <f t="shared" si="36"/>
        <v>542157462</v>
      </c>
      <c r="DT37" s="29">
        <f t="shared" si="11"/>
        <v>542157462</v>
      </c>
    </row>
    <row r="38" spans="1:126" ht="33.75" customHeight="1" x14ac:dyDescent="0.25">
      <c r="A38" s="30"/>
      <c r="B38" s="197"/>
      <c r="C38" s="50" t="s">
        <v>131</v>
      </c>
      <c r="D38" s="32" t="s">
        <v>132</v>
      </c>
      <c r="E38" s="51">
        <v>410</v>
      </c>
      <c r="F38" s="36" t="s">
        <v>133</v>
      </c>
      <c r="G38" s="24">
        <f t="shared" si="37"/>
        <v>415893803</v>
      </c>
      <c r="H38" s="24"/>
      <c r="I38" s="24">
        <v>378295108</v>
      </c>
      <c r="J38" s="24">
        <v>26473084</v>
      </c>
      <c r="K38" s="24"/>
      <c r="L38" s="24"/>
      <c r="M38" s="24"/>
      <c r="N38" s="24"/>
      <c r="O38" s="24"/>
      <c r="P38" s="24"/>
      <c r="Q38" s="24"/>
      <c r="R38" s="24"/>
      <c r="S38" s="24"/>
      <c r="T38" s="24"/>
      <c r="U38" s="24"/>
      <c r="V38" s="24"/>
      <c r="W38" s="24"/>
      <c r="X38" s="24"/>
      <c r="Y38" s="24"/>
      <c r="Z38" s="24"/>
      <c r="AA38" s="24"/>
      <c r="AB38" s="24">
        <f>10000000+1125611</f>
        <v>11125611</v>
      </c>
      <c r="AC38" s="25">
        <f t="shared" si="29"/>
        <v>0.90959544304631057</v>
      </c>
      <c r="AD38" s="24">
        <f t="shared" si="38"/>
        <v>378295108</v>
      </c>
      <c r="AE38" s="24"/>
      <c r="AF38" s="24">
        <f>+'[2]ENERO 2018'!$K$437</f>
        <v>378295108</v>
      </c>
      <c r="AG38" s="24"/>
      <c r="AH38" s="24"/>
      <c r="AI38" s="24"/>
      <c r="AJ38" s="24"/>
      <c r="AK38" s="24"/>
      <c r="AL38" s="24"/>
      <c r="AM38" s="24"/>
      <c r="AN38" s="24"/>
      <c r="AO38" s="24"/>
      <c r="AP38" s="24"/>
      <c r="AQ38" s="24"/>
      <c r="AR38" s="24"/>
      <c r="AS38" s="24"/>
      <c r="AT38" s="24"/>
      <c r="AU38" s="24"/>
      <c r="AV38" s="24"/>
      <c r="AW38" s="24"/>
      <c r="AX38" s="24"/>
      <c r="AY38" s="24"/>
      <c r="AZ38" s="25">
        <f t="shared" si="2"/>
        <v>9.040455695368943E-2</v>
      </c>
      <c r="BA38" s="24">
        <f t="shared" si="44"/>
        <v>37598695</v>
      </c>
      <c r="BB38" s="24">
        <f t="shared" si="39"/>
        <v>0</v>
      </c>
      <c r="BC38" s="24">
        <f t="shared" si="39"/>
        <v>0</v>
      </c>
      <c r="BD38" s="24">
        <f t="shared" si="39"/>
        <v>26473084</v>
      </c>
      <c r="BE38" s="24">
        <f t="shared" si="39"/>
        <v>0</v>
      </c>
      <c r="BF38" s="24">
        <f t="shared" si="39"/>
        <v>0</v>
      </c>
      <c r="BG38" s="24">
        <f t="shared" si="39"/>
        <v>0</v>
      </c>
      <c r="BH38" s="24">
        <f t="shared" si="39"/>
        <v>0</v>
      </c>
      <c r="BI38" s="24">
        <f t="shared" si="39"/>
        <v>0</v>
      </c>
      <c r="BJ38" s="24">
        <f t="shared" si="39"/>
        <v>0</v>
      </c>
      <c r="BK38" s="24">
        <f t="shared" si="39"/>
        <v>0</v>
      </c>
      <c r="BL38" s="24">
        <f t="shared" si="39"/>
        <v>0</v>
      </c>
      <c r="BM38" s="24">
        <f t="shared" si="39"/>
        <v>0</v>
      </c>
      <c r="BN38" s="24">
        <f t="shared" si="39"/>
        <v>0</v>
      </c>
      <c r="BO38" s="24">
        <f t="shared" si="39"/>
        <v>0</v>
      </c>
      <c r="BP38" s="24">
        <f t="shared" si="39"/>
        <v>0</v>
      </c>
      <c r="BQ38" s="24">
        <f t="shared" si="39"/>
        <v>0</v>
      </c>
      <c r="BR38" s="24">
        <f t="shared" si="40"/>
        <v>0</v>
      </c>
      <c r="BS38" s="24">
        <f t="shared" si="40"/>
        <v>0</v>
      </c>
      <c r="BT38" s="24">
        <f t="shared" si="40"/>
        <v>0</v>
      </c>
      <c r="BU38" s="24">
        <f t="shared" si="40"/>
        <v>0</v>
      </c>
      <c r="BV38" s="24">
        <f t="shared" si="40"/>
        <v>11125611</v>
      </c>
      <c r="BW38" s="25">
        <f t="shared" si="27"/>
        <v>0.17614802498030971</v>
      </c>
      <c r="BX38" s="24">
        <f t="shared" si="41"/>
        <v>73258872</v>
      </c>
      <c r="BY38" s="24"/>
      <c r="BZ38" s="24">
        <f>+'[1]FEBRERO 2018'!$H$473</f>
        <v>73258872</v>
      </c>
      <c r="CA38" s="24"/>
      <c r="CB38" s="24"/>
      <c r="CC38" s="24"/>
      <c r="CD38" s="24"/>
      <c r="CE38" s="24"/>
      <c r="CF38" s="24"/>
      <c r="CG38" s="24"/>
      <c r="CH38" s="24"/>
      <c r="CI38" s="24"/>
      <c r="CJ38" s="24"/>
      <c r="CK38" s="24"/>
      <c r="CL38" s="24"/>
      <c r="CM38" s="24"/>
      <c r="CN38" s="24"/>
      <c r="CO38" s="24"/>
      <c r="CP38" s="24"/>
      <c r="CQ38" s="24"/>
      <c r="CR38" s="24"/>
      <c r="CS38" s="24"/>
      <c r="CT38" s="25">
        <f t="shared" si="7"/>
        <v>0.82385197501969032</v>
      </c>
      <c r="CU38" s="24">
        <f t="shared" si="45"/>
        <v>342634931</v>
      </c>
      <c r="CV38" s="24">
        <f t="shared" si="42"/>
        <v>0</v>
      </c>
      <c r="CW38" s="24">
        <f t="shared" si="42"/>
        <v>305036236</v>
      </c>
      <c r="CX38" s="24">
        <f t="shared" si="42"/>
        <v>26473084</v>
      </c>
      <c r="CY38" s="24">
        <f t="shared" si="42"/>
        <v>0</v>
      </c>
      <c r="CZ38" s="24">
        <f t="shared" si="42"/>
        <v>0</v>
      </c>
      <c r="DA38" s="24">
        <f t="shared" si="42"/>
        <v>0</v>
      </c>
      <c r="DB38" s="24">
        <f t="shared" si="42"/>
        <v>0</v>
      </c>
      <c r="DC38" s="24">
        <f t="shared" si="42"/>
        <v>0</v>
      </c>
      <c r="DD38" s="24">
        <f t="shared" si="42"/>
        <v>0</v>
      </c>
      <c r="DE38" s="24">
        <f t="shared" si="42"/>
        <v>0</v>
      </c>
      <c r="DF38" s="24">
        <f t="shared" si="42"/>
        <v>0</v>
      </c>
      <c r="DG38" s="24">
        <f t="shared" si="42"/>
        <v>0</v>
      </c>
      <c r="DH38" s="24">
        <f t="shared" si="42"/>
        <v>0</v>
      </c>
      <c r="DI38" s="24">
        <f t="shared" si="42"/>
        <v>0</v>
      </c>
      <c r="DJ38" s="24">
        <f t="shared" si="42"/>
        <v>0</v>
      </c>
      <c r="DK38" s="24">
        <f t="shared" si="42"/>
        <v>0</v>
      </c>
      <c r="DL38" s="24">
        <f t="shared" si="43"/>
        <v>0</v>
      </c>
      <c r="DM38" s="24">
        <f t="shared" si="43"/>
        <v>0</v>
      </c>
      <c r="DN38" s="24">
        <f t="shared" si="43"/>
        <v>0</v>
      </c>
      <c r="DO38" s="24">
        <f t="shared" si="43"/>
        <v>0</v>
      </c>
      <c r="DP38" s="24">
        <f t="shared" si="43"/>
        <v>11125611</v>
      </c>
      <c r="DR38" s="29">
        <f t="shared" si="35"/>
        <v>415893803</v>
      </c>
      <c r="DS38" s="29">
        <f t="shared" si="36"/>
        <v>415893803</v>
      </c>
      <c r="DT38" s="29">
        <f t="shared" si="11"/>
        <v>415893803</v>
      </c>
    </row>
    <row r="39" spans="1:126" ht="30.75" customHeight="1" x14ac:dyDescent="0.25">
      <c r="A39" s="30"/>
      <c r="B39" s="197"/>
      <c r="C39" s="20" t="s">
        <v>134</v>
      </c>
      <c r="D39" s="32" t="s">
        <v>135</v>
      </c>
      <c r="E39" s="22">
        <v>410</v>
      </c>
      <c r="F39" s="23" t="s">
        <v>127</v>
      </c>
      <c r="G39" s="24">
        <f t="shared" si="37"/>
        <v>15000000</v>
      </c>
      <c r="H39" s="24"/>
      <c r="I39" s="24">
        <v>15000000</v>
      </c>
      <c r="J39" s="24"/>
      <c r="K39" s="24"/>
      <c r="L39" s="24"/>
      <c r="M39" s="24"/>
      <c r="N39" s="24"/>
      <c r="O39" s="24"/>
      <c r="P39" s="24"/>
      <c r="Q39" s="24"/>
      <c r="R39" s="24"/>
      <c r="S39" s="24"/>
      <c r="T39" s="24"/>
      <c r="U39" s="24"/>
      <c r="V39" s="24"/>
      <c r="W39" s="24"/>
      <c r="X39" s="24"/>
      <c r="Y39" s="24"/>
      <c r="Z39" s="24"/>
      <c r="AA39" s="24"/>
      <c r="AB39" s="24"/>
      <c r="AC39" s="25">
        <f t="shared" si="29"/>
        <v>1</v>
      </c>
      <c r="AD39" s="24">
        <f t="shared" si="38"/>
        <v>15000000</v>
      </c>
      <c r="AE39" s="24"/>
      <c r="AF39" s="24">
        <f>+'[2]ENERO 2018'!$K$444</f>
        <v>15000000</v>
      </c>
      <c r="AG39" s="24"/>
      <c r="AH39" s="24"/>
      <c r="AI39" s="24"/>
      <c r="AJ39" s="24"/>
      <c r="AK39" s="24"/>
      <c r="AL39" s="24"/>
      <c r="AM39" s="24"/>
      <c r="AN39" s="24"/>
      <c r="AO39" s="24"/>
      <c r="AP39" s="24"/>
      <c r="AQ39" s="24"/>
      <c r="AR39" s="24"/>
      <c r="AS39" s="24"/>
      <c r="AT39" s="24"/>
      <c r="AU39" s="24"/>
      <c r="AV39" s="24"/>
      <c r="AW39" s="24"/>
      <c r="AX39" s="24"/>
      <c r="AY39" s="24"/>
      <c r="AZ39" s="25">
        <f t="shared" si="2"/>
        <v>0</v>
      </c>
      <c r="BA39" s="24">
        <f t="shared" si="44"/>
        <v>0</v>
      </c>
      <c r="BB39" s="24">
        <f t="shared" si="39"/>
        <v>0</v>
      </c>
      <c r="BC39" s="24">
        <f t="shared" si="39"/>
        <v>0</v>
      </c>
      <c r="BD39" s="24">
        <f t="shared" si="39"/>
        <v>0</v>
      </c>
      <c r="BE39" s="24">
        <f t="shared" si="39"/>
        <v>0</v>
      </c>
      <c r="BF39" s="24">
        <f t="shared" si="39"/>
        <v>0</v>
      </c>
      <c r="BG39" s="24">
        <f t="shared" si="39"/>
        <v>0</v>
      </c>
      <c r="BH39" s="24">
        <f t="shared" si="39"/>
        <v>0</v>
      </c>
      <c r="BI39" s="24">
        <f t="shared" si="39"/>
        <v>0</v>
      </c>
      <c r="BJ39" s="24">
        <f t="shared" si="39"/>
        <v>0</v>
      </c>
      <c r="BK39" s="24">
        <f t="shared" si="39"/>
        <v>0</v>
      </c>
      <c r="BL39" s="24">
        <f t="shared" si="39"/>
        <v>0</v>
      </c>
      <c r="BM39" s="24">
        <f t="shared" si="39"/>
        <v>0</v>
      </c>
      <c r="BN39" s="24">
        <f t="shared" si="39"/>
        <v>0</v>
      </c>
      <c r="BO39" s="24">
        <f t="shared" si="39"/>
        <v>0</v>
      </c>
      <c r="BP39" s="24">
        <f t="shared" si="39"/>
        <v>0</v>
      </c>
      <c r="BQ39" s="24">
        <f t="shared" si="39"/>
        <v>0</v>
      </c>
      <c r="BR39" s="24">
        <f t="shared" si="40"/>
        <v>0</v>
      </c>
      <c r="BS39" s="24">
        <f t="shared" si="40"/>
        <v>0</v>
      </c>
      <c r="BT39" s="24">
        <f t="shared" si="40"/>
        <v>0</v>
      </c>
      <c r="BU39" s="24">
        <f t="shared" si="40"/>
        <v>0</v>
      </c>
      <c r="BV39" s="24">
        <f t="shared" si="40"/>
        <v>0</v>
      </c>
      <c r="BW39" s="25">
        <f t="shared" si="27"/>
        <v>1</v>
      </c>
      <c r="BX39" s="24">
        <f t="shared" si="41"/>
        <v>15000000</v>
      </c>
      <c r="BY39" s="24"/>
      <c r="BZ39" s="24">
        <f>+'[2]ENERO 2018'!$H$442</f>
        <v>15000000</v>
      </c>
      <c r="CA39" s="24"/>
      <c r="CB39" s="24"/>
      <c r="CC39" s="24"/>
      <c r="CD39" s="24"/>
      <c r="CE39" s="24"/>
      <c r="CF39" s="24"/>
      <c r="CG39" s="24"/>
      <c r="CH39" s="24"/>
      <c r="CI39" s="24"/>
      <c r="CJ39" s="24"/>
      <c r="CK39" s="24"/>
      <c r="CL39" s="24"/>
      <c r="CM39" s="24"/>
      <c r="CN39" s="24"/>
      <c r="CO39" s="24"/>
      <c r="CP39" s="24"/>
      <c r="CQ39" s="24"/>
      <c r="CR39" s="24"/>
      <c r="CS39" s="24"/>
      <c r="CT39" s="25">
        <f t="shared" si="7"/>
        <v>0</v>
      </c>
      <c r="CU39" s="24">
        <f t="shared" si="45"/>
        <v>0</v>
      </c>
      <c r="CV39" s="24">
        <f t="shared" si="42"/>
        <v>0</v>
      </c>
      <c r="CW39" s="24">
        <f t="shared" si="42"/>
        <v>0</v>
      </c>
      <c r="CX39" s="24">
        <f t="shared" si="42"/>
        <v>0</v>
      </c>
      <c r="CY39" s="24">
        <f t="shared" si="42"/>
        <v>0</v>
      </c>
      <c r="CZ39" s="24">
        <f t="shared" si="42"/>
        <v>0</v>
      </c>
      <c r="DA39" s="24">
        <f t="shared" si="42"/>
        <v>0</v>
      </c>
      <c r="DB39" s="24">
        <f t="shared" si="42"/>
        <v>0</v>
      </c>
      <c r="DC39" s="24">
        <f t="shared" si="42"/>
        <v>0</v>
      </c>
      <c r="DD39" s="24">
        <f t="shared" si="42"/>
        <v>0</v>
      </c>
      <c r="DE39" s="24">
        <f t="shared" si="42"/>
        <v>0</v>
      </c>
      <c r="DF39" s="24">
        <f t="shared" si="42"/>
        <v>0</v>
      </c>
      <c r="DG39" s="24">
        <f t="shared" si="42"/>
        <v>0</v>
      </c>
      <c r="DH39" s="24">
        <f t="shared" si="42"/>
        <v>0</v>
      </c>
      <c r="DI39" s="24">
        <f t="shared" si="42"/>
        <v>0</v>
      </c>
      <c r="DJ39" s="24">
        <f t="shared" si="42"/>
        <v>0</v>
      </c>
      <c r="DK39" s="24">
        <f t="shared" si="42"/>
        <v>0</v>
      </c>
      <c r="DL39" s="24">
        <f t="shared" si="43"/>
        <v>0</v>
      </c>
      <c r="DM39" s="24">
        <f t="shared" si="43"/>
        <v>0</v>
      </c>
      <c r="DN39" s="24">
        <f t="shared" si="43"/>
        <v>0</v>
      </c>
      <c r="DO39" s="24">
        <f t="shared" si="43"/>
        <v>0</v>
      </c>
      <c r="DP39" s="24">
        <f t="shared" si="43"/>
        <v>0</v>
      </c>
      <c r="DR39" s="29">
        <f t="shared" si="35"/>
        <v>15000000</v>
      </c>
      <c r="DS39" s="29">
        <f t="shared" si="36"/>
        <v>15000000</v>
      </c>
      <c r="DT39" s="29">
        <f t="shared" si="11"/>
        <v>15000000</v>
      </c>
    </row>
    <row r="40" spans="1:126" ht="40.5" customHeight="1" x14ac:dyDescent="0.25">
      <c r="A40" s="30"/>
      <c r="B40" s="197"/>
      <c r="C40" s="20" t="s">
        <v>136</v>
      </c>
      <c r="D40" s="32" t="s">
        <v>137</v>
      </c>
      <c r="E40" s="22">
        <v>410</v>
      </c>
      <c r="F40" s="23" t="s">
        <v>127</v>
      </c>
      <c r="G40" s="24">
        <f t="shared" si="37"/>
        <v>24461290</v>
      </c>
      <c r="H40" s="52"/>
      <c r="I40" s="52"/>
      <c r="J40" s="24">
        <v>24461290</v>
      </c>
      <c r="K40" s="52"/>
      <c r="L40" s="52"/>
      <c r="M40" s="52"/>
      <c r="N40" s="52"/>
      <c r="O40" s="52"/>
      <c r="P40" s="52"/>
      <c r="Q40" s="52"/>
      <c r="R40" s="52"/>
      <c r="S40" s="52"/>
      <c r="T40" s="52"/>
      <c r="U40" s="52"/>
      <c r="V40" s="52"/>
      <c r="W40" s="52"/>
      <c r="X40" s="52"/>
      <c r="Y40" s="52"/>
      <c r="Z40" s="52"/>
      <c r="AA40" s="52"/>
      <c r="AB40" s="52"/>
      <c r="AC40" s="25">
        <f t="shared" si="29"/>
        <v>0.59207596982824695</v>
      </c>
      <c r="AD40" s="24">
        <f t="shared" si="38"/>
        <v>14482942</v>
      </c>
      <c r="AE40" s="52"/>
      <c r="AF40" s="52"/>
      <c r="AG40" s="24">
        <f>+'[1]FEBRERO 2018'!$M$502</f>
        <v>14482942</v>
      </c>
      <c r="AH40" s="52"/>
      <c r="AI40" s="52"/>
      <c r="AJ40" s="52"/>
      <c r="AK40" s="52"/>
      <c r="AL40" s="52"/>
      <c r="AM40" s="52"/>
      <c r="AN40" s="52"/>
      <c r="AO40" s="52"/>
      <c r="AP40" s="52"/>
      <c r="AQ40" s="52"/>
      <c r="AR40" s="52"/>
      <c r="AS40" s="52"/>
      <c r="AT40" s="52"/>
      <c r="AU40" s="52"/>
      <c r="AV40" s="52"/>
      <c r="AW40" s="52"/>
      <c r="AX40" s="52"/>
      <c r="AY40" s="52"/>
      <c r="AZ40" s="25">
        <f t="shared" si="2"/>
        <v>0.40792403017175305</v>
      </c>
      <c r="BA40" s="24">
        <f t="shared" si="44"/>
        <v>9978348</v>
      </c>
      <c r="BB40" s="24">
        <f t="shared" si="39"/>
        <v>0</v>
      </c>
      <c r="BC40" s="24">
        <f t="shared" si="39"/>
        <v>0</v>
      </c>
      <c r="BD40" s="24">
        <f t="shared" si="39"/>
        <v>9978348</v>
      </c>
      <c r="BE40" s="24">
        <f t="shared" si="39"/>
        <v>0</v>
      </c>
      <c r="BF40" s="24">
        <f t="shared" si="39"/>
        <v>0</v>
      </c>
      <c r="BG40" s="24">
        <f t="shared" si="39"/>
        <v>0</v>
      </c>
      <c r="BH40" s="24">
        <f t="shared" si="39"/>
        <v>0</v>
      </c>
      <c r="BI40" s="24">
        <f t="shared" si="39"/>
        <v>0</v>
      </c>
      <c r="BJ40" s="24">
        <f t="shared" si="39"/>
        <v>0</v>
      </c>
      <c r="BK40" s="24">
        <f t="shared" si="39"/>
        <v>0</v>
      </c>
      <c r="BL40" s="24">
        <f t="shared" si="39"/>
        <v>0</v>
      </c>
      <c r="BM40" s="24">
        <f t="shared" si="39"/>
        <v>0</v>
      </c>
      <c r="BN40" s="24">
        <f t="shared" si="39"/>
        <v>0</v>
      </c>
      <c r="BO40" s="24">
        <f t="shared" si="39"/>
        <v>0</v>
      </c>
      <c r="BP40" s="24">
        <f t="shared" si="39"/>
        <v>0</v>
      </c>
      <c r="BQ40" s="24">
        <f t="shared" si="39"/>
        <v>0</v>
      </c>
      <c r="BR40" s="24">
        <f t="shared" si="40"/>
        <v>0</v>
      </c>
      <c r="BS40" s="24">
        <f t="shared" si="40"/>
        <v>0</v>
      </c>
      <c r="BT40" s="24">
        <f t="shared" si="40"/>
        <v>0</v>
      </c>
      <c r="BU40" s="24">
        <f t="shared" si="40"/>
        <v>0</v>
      </c>
      <c r="BV40" s="24">
        <f t="shared" si="40"/>
        <v>0</v>
      </c>
      <c r="BW40" s="25">
        <f t="shared" si="27"/>
        <v>0</v>
      </c>
      <c r="BX40" s="24">
        <f t="shared" ref="BX40" si="46">SUM(BY40:CS40)</f>
        <v>0</v>
      </c>
      <c r="BY40" s="52"/>
      <c r="BZ40" s="52"/>
      <c r="CA40" s="52"/>
      <c r="CB40" s="52"/>
      <c r="CC40" s="52"/>
      <c r="CD40" s="52"/>
      <c r="CE40" s="52"/>
      <c r="CF40" s="52"/>
      <c r="CG40" s="52"/>
      <c r="CH40" s="52"/>
      <c r="CI40" s="52"/>
      <c r="CJ40" s="52"/>
      <c r="CK40" s="52"/>
      <c r="CL40" s="52"/>
      <c r="CM40" s="52"/>
      <c r="CN40" s="52"/>
      <c r="CO40" s="52"/>
      <c r="CP40" s="52"/>
      <c r="CQ40" s="52"/>
      <c r="CR40" s="52"/>
      <c r="CS40" s="52"/>
      <c r="CT40" s="25">
        <f t="shared" si="7"/>
        <v>1</v>
      </c>
      <c r="CU40" s="24">
        <f t="shared" si="45"/>
        <v>24461290</v>
      </c>
      <c r="CV40" s="24">
        <f t="shared" si="42"/>
        <v>0</v>
      </c>
      <c r="CW40" s="24">
        <f t="shared" si="42"/>
        <v>0</v>
      </c>
      <c r="CX40" s="24">
        <f t="shared" si="42"/>
        <v>24461290</v>
      </c>
      <c r="CY40" s="24">
        <f t="shared" si="42"/>
        <v>0</v>
      </c>
      <c r="CZ40" s="24">
        <f t="shared" si="42"/>
        <v>0</v>
      </c>
      <c r="DA40" s="24">
        <f t="shared" si="42"/>
        <v>0</v>
      </c>
      <c r="DB40" s="24">
        <f t="shared" si="42"/>
        <v>0</v>
      </c>
      <c r="DC40" s="24">
        <f t="shared" si="42"/>
        <v>0</v>
      </c>
      <c r="DD40" s="24">
        <f t="shared" si="42"/>
        <v>0</v>
      </c>
      <c r="DE40" s="24">
        <f t="shared" si="42"/>
        <v>0</v>
      </c>
      <c r="DF40" s="24">
        <f t="shared" si="42"/>
        <v>0</v>
      </c>
      <c r="DG40" s="24">
        <f t="shared" si="42"/>
        <v>0</v>
      </c>
      <c r="DH40" s="24">
        <f t="shared" si="42"/>
        <v>0</v>
      </c>
      <c r="DI40" s="24">
        <f t="shared" si="42"/>
        <v>0</v>
      </c>
      <c r="DJ40" s="24">
        <f t="shared" si="42"/>
        <v>0</v>
      </c>
      <c r="DK40" s="24">
        <f t="shared" si="42"/>
        <v>0</v>
      </c>
      <c r="DL40" s="24">
        <f t="shared" si="43"/>
        <v>0</v>
      </c>
      <c r="DM40" s="24">
        <f t="shared" si="43"/>
        <v>0</v>
      </c>
      <c r="DN40" s="24">
        <f t="shared" si="43"/>
        <v>0</v>
      </c>
      <c r="DO40" s="24">
        <f t="shared" si="43"/>
        <v>0</v>
      </c>
      <c r="DP40" s="24">
        <f t="shared" si="43"/>
        <v>0</v>
      </c>
      <c r="DR40" s="29">
        <f t="shared" si="35"/>
        <v>24461290</v>
      </c>
      <c r="DS40" s="29">
        <f t="shared" si="36"/>
        <v>24461290</v>
      </c>
      <c r="DT40" s="29">
        <f t="shared" si="11"/>
        <v>24461290</v>
      </c>
    </row>
    <row r="41" spans="1:126" ht="30.75" customHeight="1" x14ac:dyDescent="0.25">
      <c r="A41" s="30"/>
      <c r="B41" s="197"/>
      <c r="C41" s="20" t="s">
        <v>138</v>
      </c>
      <c r="D41" s="32" t="s">
        <v>139</v>
      </c>
      <c r="E41" s="22">
        <v>410</v>
      </c>
      <c r="F41" s="23" t="s">
        <v>127</v>
      </c>
      <c r="G41" s="24">
        <f t="shared" si="37"/>
        <v>35000000</v>
      </c>
      <c r="H41" s="24"/>
      <c r="I41" s="24"/>
      <c r="J41" s="24"/>
      <c r="K41" s="24"/>
      <c r="L41" s="24"/>
      <c r="M41" s="24"/>
      <c r="N41" s="24"/>
      <c r="O41" s="24"/>
      <c r="P41" s="24"/>
      <c r="Q41" s="24"/>
      <c r="R41" s="24"/>
      <c r="S41" s="24"/>
      <c r="T41" s="24"/>
      <c r="U41" s="24"/>
      <c r="V41" s="24"/>
      <c r="W41" s="24">
        <v>35000000</v>
      </c>
      <c r="X41" s="24"/>
      <c r="Y41" s="24"/>
      <c r="Z41" s="24"/>
      <c r="AA41" s="24"/>
      <c r="AB41" s="24"/>
      <c r="AC41" s="25">
        <f t="shared" si="29"/>
        <v>1</v>
      </c>
      <c r="AD41" s="24">
        <f t="shared" si="38"/>
        <v>35000000</v>
      </c>
      <c r="AE41" s="24"/>
      <c r="AF41" s="24"/>
      <c r="AG41" s="24"/>
      <c r="AH41" s="24"/>
      <c r="AI41" s="24"/>
      <c r="AJ41" s="24"/>
      <c r="AK41" s="24"/>
      <c r="AL41" s="24"/>
      <c r="AM41" s="24"/>
      <c r="AN41" s="24"/>
      <c r="AO41" s="24"/>
      <c r="AP41" s="24"/>
      <c r="AQ41" s="24"/>
      <c r="AR41" s="24"/>
      <c r="AS41" s="24"/>
      <c r="AT41" s="24">
        <f>+'[2]ENERO 2018'!$Y$461</f>
        <v>35000000</v>
      </c>
      <c r="AU41" s="24"/>
      <c r="AV41" s="24"/>
      <c r="AW41" s="24"/>
      <c r="AX41" s="24"/>
      <c r="AY41" s="24"/>
      <c r="AZ41" s="25">
        <f t="shared" si="2"/>
        <v>0</v>
      </c>
      <c r="BA41" s="24">
        <f t="shared" si="44"/>
        <v>0</v>
      </c>
      <c r="BB41" s="24">
        <f t="shared" si="39"/>
        <v>0</v>
      </c>
      <c r="BC41" s="24">
        <f t="shared" si="39"/>
        <v>0</v>
      </c>
      <c r="BD41" s="24">
        <f t="shared" si="39"/>
        <v>0</v>
      </c>
      <c r="BE41" s="24">
        <f t="shared" si="39"/>
        <v>0</v>
      </c>
      <c r="BF41" s="24">
        <f t="shared" si="39"/>
        <v>0</v>
      </c>
      <c r="BG41" s="24">
        <f t="shared" si="39"/>
        <v>0</v>
      </c>
      <c r="BH41" s="24">
        <f t="shared" si="39"/>
        <v>0</v>
      </c>
      <c r="BI41" s="24">
        <f t="shared" si="39"/>
        <v>0</v>
      </c>
      <c r="BJ41" s="24">
        <f t="shared" si="39"/>
        <v>0</v>
      </c>
      <c r="BK41" s="24">
        <f t="shared" si="39"/>
        <v>0</v>
      </c>
      <c r="BL41" s="24">
        <f t="shared" si="39"/>
        <v>0</v>
      </c>
      <c r="BM41" s="24">
        <f t="shared" si="39"/>
        <v>0</v>
      </c>
      <c r="BN41" s="24">
        <f t="shared" si="39"/>
        <v>0</v>
      </c>
      <c r="BO41" s="24">
        <f t="shared" si="39"/>
        <v>0</v>
      </c>
      <c r="BP41" s="24">
        <f t="shared" si="39"/>
        <v>0</v>
      </c>
      <c r="BQ41" s="24">
        <f t="shared" si="39"/>
        <v>0</v>
      </c>
      <c r="BR41" s="24">
        <f t="shared" si="40"/>
        <v>0</v>
      </c>
      <c r="BS41" s="24">
        <f t="shared" si="40"/>
        <v>0</v>
      </c>
      <c r="BT41" s="24">
        <f t="shared" si="40"/>
        <v>0</v>
      </c>
      <c r="BU41" s="24">
        <f t="shared" si="40"/>
        <v>0</v>
      </c>
      <c r="BV41" s="24">
        <f t="shared" si="40"/>
        <v>0</v>
      </c>
      <c r="BW41" s="25">
        <f t="shared" si="27"/>
        <v>0.72915237142857148</v>
      </c>
      <c r="BX41" s="24">
        <f t="shared" si="41"/>
        <v>25520333</v>
      </c>
      <c r="BY41" s="24"/>
      <c r="BZ41" s="24"/>
      <c r="CA41" s="24"/>
      <c r="CB41" s="24"/>
      <c r="CC41" s="24"/>
      <c r="CD41" s="24"/>
      <c r="CE41" s="24"/>
      <c r="CF41" s="24"/>
      <c r="CG41" s="24"/>
      <c r="CH41" s="24"/>
      <c r="CI41" s="24"/>
      <c r="CJ41" s="24"/>
      <c r="CK41" s="24"/>
      <c r="CL41" s="24"/>
      <c r="CM41" s="24"/>
      <c r="CN41" s="24">
        <f>+'[2]ENERO 2018'!$H$459</f>
        <v>25520333</v>
      </c>
      <c r="CO41" s="24"/>
      <c r="CP41" s="24"/>
      <c r="CQ41" s="24"/>
      <c r="CR41" s="24"/>
      <c r="CS41" s="24"/>
      <c r="CT41" s="25">
        <f t="shared" si="7"/>
        <v>0.27084762857142852</v>
      </c>
      <c r="CU41" s="24">
        <f t="shared" si="45"/>
        <v>9479667</v>
      </c>
      <c r="CV41" s="24">
        <f t="shared" si="42"/>
        <v>0</v>
      </c>
      <c r="CW41" s="24">
        <f t="shared" si="42"/>
        <v>0</v>
      </c>
      <c r="CX41" s="24">
        <f t="shared" si="42"/>
        <v>0</v>
      </c>
      <c r="CY41" s="24">
        <f t="shared" si="42"/>
        <v>0</v>
      </c>
      <c r="CZ41" s="24">
        <f t="shared" si="42"/>
        <v>0</v>
      </c>
      <c r="DA41" s="24">
        <f t="shared" si="42"/>
        <v>0</v>
      </c>
      <c r="DB41" s="24">
        <f t="shared" si="42"/>
        <v>0</v>
      </c>
      <c r="DC41" s="24">
        <f t="shared" si="42"/>
        <v>0</v>
      </c>
      <c r="DD41" s="24">
        <f t="shared" si="42"/>
        <v>0</v>
      </c>
      <c r="DE41" s="24">
        <f t="shared" si="42"/>
        <v>0</v>
      </c>
      <c r="DF41" s="24">
        <f t="shared" si="42"/>
        <v>0</v>
      </c>
      <c r="DG41" s="24">
        <f t="shared" si="42"/>
        <v>0</v>
      </c>
      <c r="DH41" s="24">
        <f t="shared" si="42"/>
        <v>0</v>
      </c>
      <c r="DI41" s="24">
        <f t="shared" si="42"/>
        <v>0</v>
      </c>
      <c r="DJ41" s="24">
        <f t="shared" si="42"/>
        <v>0</v>
      </c>
      <c r="DK41" s="24">
        <f t="shared" si="42"/>
        <v>9479667</v>
      </c>
      <c r="DL41" s="24">
        <f t="shared" si="43"/>
        <v>0</v>
      </c>
      <c r="DM41" s="24">
        <f t="shared" si="43"/>
        <v>0</v>
      </c>
      <c r="DN41" s="24">
        <f t="shared" si="43"/>
        <v>0</v>
      </c>
      <c r="DO41" s="24">
        <f t="shared" si="43"/>
        <v>0</v>
      </c>
      <c r="DP41" s="24">
        <f t="shared" si="43"/>
        <v>0</v>
      </c>
      <c r="DR41" s="29">
        <f t="shared" si="35"/>
        <v>35000000</v>
      </c>
      <c r="DS41" s="29">
        <f t="shared" si="36"/>
        <v>35000000</v>
      </c>
      <c r="DT41" s="29">
        <f t="shared" si="11"/>
        <v>35000000</v>
      </c>
    </row>
    <row r="42" spans="1:126" ht="20.25" customHeight="1" x14ac:dyDescent="0.25">
      <c r="A42" s="30"/>
      <c r="B42" s="197"/>
      <c r="C42" s="20" t="s">
        <v>140</v>
      </c>
      <c r="D42" s="32" t="s">
        <v>141</v>
      </c>
      <c r="E42" s="22">
        <v>410</v>
      </c>
      <c r="F42" s="23" t="s">
        <v>127</v>
      </c>
      <c r="G42" s="24">
        <f t="shared" si="37"/>
        <v>76150000</v>
      </c>
      <c r="H42" s="24"/>
      <c r="I42" s="24"/>
      <c r="J42" s="24"/>
      <c r="K42" s="24"/>
      <c r="L42" s="24"/>
      <c r="M42" s="24"/>
      <c r="N42" s="24">
        <v>76150000</v>
      </c>
      <c r="O42" s="24"/>
      <c r="P42" s="24"/>
      <c r="Q42" s="24"/>
      <c r="R42" s="24"/>
      <c r="S42" s="24"/>
      <c r="T42" s="24"/>
      <c r="U42" s="24"/>
      <c r="V42" s="24"/>
      <c r="W42" s="24"/>
      <c r="X42" s="24"/>
      <c r="Y42" s="24"/>
      <c r="Z42" s="24"/>
      <c r="AA42" s="24"/>
      <c r="AB42" s="24"/>
      <c r="AC42" s="25">
        <f t="shared" si="29"/>
        <v>0.25440791858174655</v>
      </c>
      <c r="AD42" s="24">
        <f t="shared" si="38"/>
        <v>19373163</v>
      </c>
      <c r="AE42" s="24"/>
      <c r="AF42" s="24"/>
      <c r="AG42" s="24"/>
      <c r="AH42" s="24"/>
      <c r="AI42" s="24"/>
      <c r="AJ42" s="24"/>
      <c r="AK42" s="24">
        <f>+'[1]FEBRERO 2018'!$P$518</f>
        <v>19373163</v>
      </c>
      <c r="AL42" s="24"/>
      <c r="AM42" s="24"/>
      <c r="AN42" s="24"/>
      <c r="AO42" s="24"/>
      <c r="AP42" s="24"/>
      <c r="AQ42" s="24"/>
      <c r="AR42" s="24"/>
      <c r="AS42" s="24"/>
      <c r="AT42" s="24"/>
      <c r="AU42" s="24"/>
      <c r="AV42" s="24"/>
      <c r="AW42" s="24"/>
      <c r="AX42" s="24"/>
      <c r="AY42" s="24"/>
      <c r="AZ42" s="25">
        <f t="shared" si="2"/>
        <v>0.74559208141825351</v>
      </c>
      <c r="BA42" s="24">
        <f t="shared" si="44"/>
        <v>56776837</v>
      </c>
      <c r="BB42" s="24">
        <f t="shared" si="39"/>
        <v>0</v>
      </c>
      <c r="BC42" s="24">
        <f t="shared" si="39"/>
        <v>0</v>
      </c>
      <c r="BD42" s="24">
        <f t="shared" si="39"/>
        <v>0</v>
      </c>
      <c r="BE42" s="24">
        <f t="shared" si="39"/>
        <v>0</v>
      </c>
      <c r="BF42" s="24">
        <f t="shared" si="39"/>
        <v>0</v>
      </c>
      <c r="BG42" s="24">
        <f t="shared" si="39"/>
        <v>0</v>
      </c>
      <c r="BH42" s="24">
        <f t="shared" si="39"/>
        <v>56776837</v>
      </c>
      <c r="BI42" s="24">
        <f t="shared" si="39"/>
        <v>0</v>
      </c>
      <c r="BJ42" s="24">
        <f t="shared" si="39"/>
        <v>0</v>
      </c>
      <c r="BK42" s="24">
        <f t="shared" si="39"/>
        <v>0</v>
      </c>
      <c r="BL42" s="24">
        <f t="shared" si="39"/>
        <v>0</v>
      </c>
      <c r="BM42" s="24">
        <f t="shared" si="39"/>
        <v>0</v>
      </c>
      <c r="BN42" s="24">
        <f t="shared" si="39"/>
        <v>0</v>
      </c>
      <c r="BO42" s="24">
        <f t="shared" si="39"/>
        <v>0</v>
      </c>
      <c r="BP42" s="24">
        <f t="shared" si="39"/>
        <v>0</v>
      </c>
      <c r="BQ42" s="24">
        <f t="shared" si="39"/>
        <v>0</v>
      </c>
      <c r="BR42" s="24">
        <f t="shared" si="40"/>
        <v>0</v>
      </c>
      <c r="BS42" s="24">
        <f t="shared" si="40"/>
        <v>0</v>
      </c>
      <c r="BT42" s="24">
        <f t="shared" si="40"/>
        <v>0</v>
      </c>
      <c r="BU42" s="24">
        <f t="shared" si="40"/>
        <v>0</v>
      </c>
      <c r="BV42" s="24">
        <f t="shared" si="40"/>
        <v>0</v>
      </c>
      <c r="BW42" s="25">
        <f t="shared" si="27"/>
        <v>0.25335734734077481</v>
      </c>
      <c r="BX42" s="24">
        <f t="shared" si="41"/>
        <v>19293162</v>
      </c>
      <c r="BY42" s="24"/>
      <c r="BZ42" s="24"/>
      <c r="CA42" s="24"/>
      <c r="CB42" s="24"/>
      <c r="CC42" s="24"/>
      <c r="CD42" s="24"/>
      <c r="CE42" s="24">
        <f>+'[1]FEBRERO 2018'!$H$516</f>
        <v>19293162</v>
      </c>
      <c r="CF42" s="24"/>
      <c r="CG42" s="24"/>
      <c r="CH42" s="24"/>
      <c r="CI42" s="24"/>
      <c r="CJ42" s="24"/>
      <c r="CK42" s="24"/>
      <c r="CL42" s="24"/>
      <c r="CM42" s="24"/>
      <c r="CN42" s="24"/>
      <c r="CO42" s="24"/>
      <c r="CP42" s="24"/>
      <c r="CQ42" s="24"/>
      <c r="CR42" s="24"/>
      <c r="CS42" s="24"/>
      <c r="CT42" s="25">
        <f t="shared" si="7"/>
        <v>0.74664265265922514</v>
      </c>
      <c r="CU42" s="24">
        <f t="shared" si="45"/>
        <v>56856838</v>
      </c>
      <c r="CV42" s="24">
        <f t="shared" si="42"/>
        <v>0</v>
      </c>
      <c r="CW42" s="24">
        <f t="shared" si="42"/>
        <v>0</v>
      </c>
      <c r="CX42" s="24">
        <f t="shared" si="42"/>
        <v>0</v>
      </c>
      <c r="CY42" s="24">
        <f t="shared" si="42"/>
        <v>0</v>
      </c>
      <c r="CZ42" s="24">
        <f t="shared" si="42"/>
        <v>0</v>
      </c>
      <c r="DA42" s="24">
        <f t="shared" si="42"/>
        <v>0</v>
      </c>
      <c r="DB42" s="24">
        <f t="shared" si="42"/>
        <v>56856838</v>
      </c>
      <c r="DC42" s="24">
        <f t="shared" si="42"/>
        <v>0</v>
      </c>
      <c r="DD42" s="24">
        <f t="shared" si="42"/>
        <v>0</v>
      </c>
      <c r="DE42" s="24">
        <f t="shared" si="42"/>
        <v>0</v>
      </c>
      <c r="DF42" s="24">
        <f t="shared" si="42"/>
        <v>0</v>
      </c>
      <c r="DG42" s="24">
        <f t="shared" si="42"/>
        <v>0</v>
      </c>
      <c r="DH42" s="24">
        <f t="shared" si="42"/>
        <v>0</v>
      </c>
      <c r="DI42" s="24">
        <f t="shared" si="42"/>
        <v>0</v>
      </c>
      <c r="DJ42" s="24">
        <f t="shared" si="42"/>
        <v>0</v>
      </c>
      <c r="DK42" s="24">
        <f t="shared" si="42"/>
        <v>0</v>
      </c>
      <c r="DL42" s="24">
        <f t="shared" si="43"/>
        <v>0</v>
      </c>
      <c r="DM42" s="24">
        <f t="shared" si="43"/>
        <v>0</v>
      </c>
      <c r="DN42" s="24">
        <f t="shared" si="43"/>
        <v>0</v>
      </c>
      <c r="DO42" s="24">
        <f t="shared" si="43"/>
        <v>0</v>
      </c>
      <c r="DP42" s="24">
        <f t="shared" si="43"/>
        <v>0</v>
      </c>
      <c r="DR42" s="29">
        <f t="shared" si="35"/>
        <v>76150000</v>
      </c>
      <c r="DS42" s="29">
        <f t="shared" si="36"/>
        <v>76150000</v>
      </c>
      <c r="DT42" s="29">
        <f t="shared" si="11"/>
        <v>76150000</v>
      </c>
    </row>
    <row r="43" spans="1:126" ht="44.25" customHeight="1" x14ac:dyDescent="0.25">
      <c r="A43" s="30"/>
      <c r="B43" s="22"/>
      <c r="C43" s="20" t="s">
        <v>142</v>
      </c>
      <c r="D43" s="32" t="s">
        <v>143</v>
      </c>
      <c r="E43" s="22">
        <v>410</v>
      </c>
      <c r="F43" s="23" t="s">
        <v>127</v>
      </c>
      <c r="G43" s="24">
        <f t="shared" si="37"/>
        <v>323850000</v>
      </c>
      <c r="H43" s="24"/>
      <c r="I43" s="24"/>
      <c r="J43" s="24"/>
      <c r="K43" s="24"/>
      <c r="L43" s="24"/>
      <c r="M43" s="24"/>
      <c r="N43" s="24">
        <v>323850000</v>
      </c>
      <c r="O43" s="24"/>
      <c r="P43" s="24"/>
      <c r="Q43" s="24"/>
      <c r="R43" s="24"/>
      <c r="S43" s="24"/>
      <c r="T43" s="24"/>
      <c r="U43" s="24"/>
      <c r="V43" s="24"/>
      <c r="W43" s="24"/>
      <c r="X43" s="24"/>
      <c r="Y43" s="24"/>
      <c r="Z43" s="24"/>
      <c r="AA43" s="24"/>
      <c r="AB43" s="24"/>
      <c r="AC43" s="25">
        <f>+AD43/G43</f>
        <v>0.12964849776130924</v>
      </c>
      <c r="AD43" s="24">
        <f t="shared" si="38"/>
        <v>41986666</v>
      </c>
      <c r="AE43" s="24"/>
      <c r="AF43" s="24"/>
      <c r="AG43" s="24"/>
      <c r="AH43" s="24"/>
      <c r="AI43" s="24"/>
      <c r="AJ43" s="24"/>
      <c r="AK43" s="24">
        <f>+'[2]ENERO 2018'!$P$451</f>
        <v>41986666</v>
      </c>
      <c r="AL43" s="24"/>
      <c r="AM43" s="24"/>
      <c r="AN43" s="24"/>
      <c r="AO43" s="24"/>
      <c r="AP43" s="24"/>
      <c r="AQ43" s="24"/>
      <c r="AR43" s="24"/>
      <c r="AS43" s="24"/>
      <c r="AT43" s="24"/>
      <c r="AU43" s="24"/>
      <c r="AV43" s="24"/>
      <c r="AW43" s="24"/>
      <c r="AX43" s="24"/>
      <c r="AY43" s="24"/>
      <c r="AZ43" s="25">
        <f>1-AC43</f>
        <v>0.87035150223869073</v>
      </c>
      <c r="BA43" s="24">
        <f t="shared" si="44"/>
        <v>281863334</v>
      </c>
      <c r="BB43" s="24">
        <f>H43-AE43</f>
        <v>0</v>
      </c>
      <c r="BC43" s="24">
        <f>I43-AF43</f>
        <v>0</v>
      </c>
      <c r="BD43" s="24">
        <f t="shared" si="39"/>
        <v>0</v>
      </c>
      <c r="BE43" s="24">
        <f t="shared" si="39"/>
        <v>0</v>
      </c>
      <c r="BF43" s="24">
        <f t="shared" si="39"/>
        <v>0</v>
      </c>
      <c r="BG43" s="24">
        <f t="shared" si="39"/>
        <v>0</v>
      </c>
      <c r="BH43" s="24">
        <f t="shared" si="39"/>
        <v>281863334</v>
      </c>
      <c r="BI43" s="24">
        <f t="shared" si="39"/>
        <v>0</v>
      </c>
      <c r="BJ43" s="24">
        <f t="shared" si="39"/>
        <v>0</v>
      </c>
      <c r="BK43" s="24">
        <f t="shared" si="39"/>
        <v>0</v>
      </c>
      <c r="BL43" s="24">
        <f t="shared" si="39"/>
        <v>0</v>
      </c>
      <c r="BM43" s="24">
        <f t="shared" si="39"/>
        <v>0</v>
      </c>
      <c r="BN43" s="24">
        <f t="shared" si="39"/>
        <v>0</v>
      </c>
      <c r="BO43" s="24">
        <f t="shared" si="39"/>
        <v>0</v>
      </c>
      <c r="BP43" s="24">
        <f t="shared" si="39"/>
        <v>0</v>
      </c>
      <c r="BQ43" s="24">
        <f t="shared" si="39"/>
        <v>0</v>
      </c>
      <c r="BR43" s="24">
        <f t="shared" si="40"/>
        <v>0</v>
      </c>
      <c r="BS43" s="24">
        <f t="shared" si="40"/>
        <v>0</v>
      </c>
      <c r="BT43" s="24">
        <f t="shared" si="40"/>
        <v>0</v>
      </c>
      <c r="BU43" s="24">
        <f t="shared" si="40"/>
        <v>0</v>
      </c>
      <c r="BV43" s="24">
        <f t="shared" si="40"/>
        <v>0</v>
      </c>
      <c r="BW43" s="25">
        <f>+BX43/G43</f>
        <v>0.12964849776130924</v>
      </c>
      <c r="BX43" s="24">
        <f>SUM(BY43:CS43)</f>
        <v>41986666</v>
      </c>
      <c r="BY43" s="24"/>
      <c r="BZ43" s="24"/>
      <c r="CA43" s="24"/>
      <c r="CB43" s="24"/>
      <c r="CC43" s="24"/>
      <c r="CD43" s="24"/>
      <c r="CE43" s="24">
        <f>+'[2]ENERO 2018'!$H$449</f>
        <v>41986666</v>
      </c>
      <c r="CF43" s="24"/>
      <c r="CG43" s="24"/>
      <c r="CH43" s="24"/>
      <c r="CI43" s="24"/>
      <c r="CJ43" s="24"/>
      <c r="CK43" s="24"/>
      <c r="CL43" s="24"/>
      <c r="CM43" s="24"/>
      <c r="CN43" s="24"/>
      <c r="CO43" s="24"/>
      <c r="CP43" s="24"/>
      <c r="CQ43" s="24"/>
      <c r="CR43" s="24"/>
      <c r="CS43" s="24"/>
      <c r="CT43" s="25">
        <f t="shared" si="7"/>
        <v>0.87035150223869073</v>
      </c>
      <c r="CU43" s="24">
        <f t="shared" si="45"/>
        <v>281863334</v>
      </c>
      <c r="CV43" s="24">
        <f>H43-BY43</f>
        <v>0</v>
      </c>
      <c r="CW43" s="24">
        <f>I43-BZ43</f>
        <v>0</v>
      </c>
      <c r="CX43" s="24">
        <f t="shared" si="42"/>
        <v>0</v>
      </c>
      <c r="CY43" s="24">
        <f t="shared" si="42"/>
        <v>0</v>
      </c>
      <c r="CZ43" s="24">
        <f t="shared" si="42"/>
        <v>0</v>
      </c>
      <c r="DA43" s="24">
        <f t="shared" si="42"/>
        <v>0</v>
      </c>
      <c r="DB43" s="24">
        <f t="shared" si="42"/>
        <v>281863334</v>
      </c>
      <c r="DC43" s="24">
        <f t="shared" si="42"/>
        <v>0</v>
      </c>
      <c r="DD43" s="24">
        <f t="shared" si="42"/>
        <v>0</v>
      </c>
      <c r="DE43" s="24">
        <f t="shared" si="42"/>
        <v>0</v>
      </c>
      <c r="DF43" s="24">
        <f t="shared" si="42"/>
        <v>0</v>
      </c>
      <c r="DG43" s="24">
        <f t="shared" si="42"/>
        <v>0</v>
      </c>
      <c r="DH43" s="24">
        <f t="shared" si="42"/>
        <v>0</v>
      </c>
      <c r="DI43" s="24">
        <f t="shared" si="42"/>
        <v>0</v>
      </c>
      <c r="DJ43" s="24">
        <f t="shared" si="42"/>
        <v>0</v>
      </c>
      <c r="DK43" s="24">
        <f t="shared" si="42"/>
        <v>0</v>
      </c>
      <c r="DL43" s="24">
        <f t="shared" si="43"/>
        <v>0</v>
      </c>
      <c r="DM43" s="24">
        <f t="shared" si="43"/>
        <v>0</v>
      </c>
      <c r="DN43" s="24">
        <f t="shared" si="43"/>
        <v>0</v>
      </c>
      <c r="DO43" s="24">
        <f t="shared" si="43"/>
        <v>0</v>
      </c>
      <c r="DP43" s="24">
        <f t="shared" si="43"/>
        <v>0</v>
      </c>
      <c r="DR43" s="29">
        <f t="shared" si="35"/>
        <v>323850000</v>
      </c>
      <c r="DS43" s="29">
        <f t="shared" si="36"/>
        <v>323850000</v>
      </c>
      <c r="DT43" s="29">
        <f t="shared" si="11"/>
        <v>323850000</v>
      </c>
    </row>
    <row r="44" spans="1:126" ht="30.75" customHeight="1" x14ac:dyDescent="0.25">
      <c r="A44" s="30"/>
      <c r="B44" s="198" t="s">
        <v>144</v>
      </c>
      <c r="C44" s="31" t="s">
        <v>145</v>
      </c>
      <c r="D44" s="32" t="s">
        <v>146</v>
      </c>
      <c r="E44" s="22">
        <v>410</v>
      </c>
      <c r="F44" s="23" t="s">
        <v>127</v>
      </c>
      <c r="G44" s="24">
        <f t="shared" si="37"/>
        <v>13000000</v>
      </c>
      <c r="H44" s="24"/>
      <c r="I44" s="24"/>
      <c r="J44" s="24"/>
      <c r="K44" s="24"/>
      <c r="L44" s="24"/>
      <c r="M44" s="24"/>
      <c r="N44" s="24"/>
      <c r="O44" s="24">
        <v>5000000</v>
      </c>
      <c r="P44" s="24"/>
      <c r="Q44" s="24"/>
      <c r="R44" s="24">
        <v>8000000</v>
      </c>
      <c r="S44" s="24"/>
      <c r="T44" s="24"/>
      <c r="U44" s="24"/>
      <c r="V44" s="24"/>
      <c r="W44" s="24"/>
      <c r="X44" s="24"/>
      <c r="Y44" s="24"/>
      <c r="Z44" s="24"/>
      <c r="AA44" s="24"/>
      <c r="AB44" s="24"/>
      <c r="AC44" s="25">
        <f t="shared" ref="AC44:AC60" si="47">+AD44/G44</f>
        <v>0.15384615384615385</v>
      </c>
      <c r="AD44" s="24">
        <f t="shared" si="38"/>
        <v>2000000</v>
      </c>
      <c r="AE44" s="24"/>
      <c r="AF44" s="24"/>
      <c r="AG44" s="24"/>
      <c r="AH44" s="24"/>
      <c r="AI44" s="24"/>
      <c r="AJ44" s="24"/>
      <c r="AK44" s="24"/>
      <c r="AL44" s="24"/>
      <c r="AM44" s="24"/>
      <c r="AN44" s="24"/>
      <c r="AO44" s="24">
        <f>+'[2]ENERO 2018'!$T$480</f>
        <v>2000000</v>
      </c>
      <c r="AP44" s="24"/>
      <c r="AQ44" s="24"/>
      <c r="AR44" s="24"/>
      <c r="AS44" s="24"/>
      <c r="AT44" s="24"/>
      <c r="AU44" s="24"/>
      <c r="AV44" s="24"/>
      <c r="AW44" s="24"/>
      <c r="AX44" s="24"/>
      <c r="AY44" s="24"/>
      <c r="AZ44" s="25">
        <f t="shared" si="2"/>
        <v>0.84615384615384615</v>
      </c>
      <c r="BA44" s="24">
        <f t="shared" si="44"/>
        <v>11000000</v>
      </c>
      <c r="BB44" s="24">
        <f t="shared" si="39"/>
        <v>0</v>
      </c>
      <c r="BC44" s="24">
        <f t="shared" si="39"/>
        <v>0</v>
      </c>
      <c r="BD44" s="24">
        <f t="shared" si="39"/>
        <v>0</v>
      </c>
      <c r="BE44" s="24">
        <f t="shared" si="39"/>
        <v>0</v>
      </c>
      <c r="BF44" s="24">
        <f t="shared" si="39"/>
        <v>0</v>
      </c>
      <c r="BG44" s="24">
        <f t="shared" si="39"/>
        <v>0</v>
      </c>
      <c r="BH44" s="24">
        <f t="shared" si="39"/>
        <v>0</v>
      </c>
      <c r="BI44" s="24">
        <f t="shared" si="39"/>
        <v>5000000</v>
      </c>
      <c r="BJ44" s="24">
        <f t="shared" si="39"/>
        <v>0</v>
      </c>
      <c r="BK44" s="24">
        <f t="shared" si="39"/>
        <v>0</v>
      </c>
      <c r="BL44" s="24">
        <f t="shared" si="39"/>
        <v>6000000</v>
      </c>
      <c r="BM44" s="24">
        <f t="shared" si="39"/>
        <v>0</v>
      </c>
      <c r="BN44" s="24">
        <f t="shared" si="39"/>
        <v>0</v>
      </c>
      <c r="BO44" s="24">
        <f t="shared" si="39"/>
        <v>0</v>
      </c>
      <c r="BP44" s="24">
        <f t="shared" si="39"/>
        <v>0</v>
      </c>
      <c r="BQ44" s="24">
        <f t="shared" si="39"/>
        <v>0</v>
      </c>
      <c r="BR44" s="24">
        <f t="shared" si="40"/>
        <v>0</v>
      </c>
      <c r="BS44" s="24">
        <f t="shared" si="40"/>
        <v>0</v>
      </c>
      <c r="BT44" s="24">
        <f t="shared" si="40"/>
        <v>0</v>
      </c>
      <c r="BU44" s="24">
        <f t="shared" si="40"/>
        <v>0</v>
      </c>
      <c r="BV44" s="24">
        <f t="shared" si="40"/>
        <v>0</v>
      </c>
      <c r="BW44" s="25">
        <f t="shared" si="27"/>
        <v>0.15384615384615385</v>
      </c>
      <c r="BX44" s="24">
        <f t="shared" si="41"/>
        <v>2000000</v>
      </c>
      <c r="BY44" s="24"/>
      <c r="BZ44" s="24"/>
      <c r="CA44" s="24"/>
      <c r="CB44" s="24"/>
      <c r="CC44" s="24"/>
      <c r="CD44" s="24"/>
      <c r="CE44" s="24"/>
      <c r="CF44" s="24"/>
      <c r="CG44" s="24"/>
      <c r="CH44" s="24"/>
      <c r="CI44" s="24">
        <f>+'[2]ENERO 2018'!$H$478</f>
        <v>2000000</v>
      </c>
      <c r="CJ44" s="24"/>
      <c r="CK44" s="24"/>
      <c r="CL44" s="24"/>
      <c r="CM44" s="24"/>
      <c r="CN44" s="24"/>
      <c r="CO44" s="24"/>
      <c r="CP44" s="24"/>
      <c r="CQ44" s="24"/>
      <c r="CR44" s="24"/>
      <c r="CS44" s="24"/>
      <c r="CT44" s="25">
        <f t="shared" si="7"/>
        <v>0.84615384615384615</v>
      </c>
      <c r="CU44" s="24">
        <f t="shared" si="45"/>
        <v>11000000</v>
      </c>
      <c r="CV44" s="24">
        <f t="shared" si="42"/>
        <v>0</v>
      </c>
      <c r="CW44" s="24">
        <f t="shared" si="42"/>
        <v>0</v>
      </c>
      <c r="CX44" s="24">
        <f t="shared" si="42"/>
        <v>0</v>
      </c>
      <c r="CY44" s="24">
        <f t="shared" si="42"/>
        <v>0</v>
      </c>
      <c r="CZ44" s="24">
        <f t="shared" si="42"/>
        <v>0</v>
      </c>
      <c r="DA44" s="24">
        <f t="shared" si="42"/>
        <v>0</v>
      </c>
      <c r="DB44" s="24">
        <f t="shared" si="42"/>
        <v>0</v>
      </c>
      <c r="DC44" s="24">
        <f t="shared" si="42"/>
        <v>5000000</v>
      </c>
      <c r="DD44" s="24">
        <f t="shared" si="42"/>
        <v>0</v>
      </c>
      <c r="DE44" s="24">
        <f t="shared" si="42"/>
        <v>0</v>
      </c>
      <c r="DF44" s="24">
        <f t="shared" si="42"/>
        <v>6000000</v>
      </c>
      <c r="DG44" s="24">
        <f t="shared" si="42"/>
        <v>0</v>
      </c>
      <c r="DH44" s="24">
        <f t="shared" si="42"/>
        <v>0</v>
      </c>
      <c r="DI44" s="24">
        <f t="shared" si="42"/>
        <v>0</v>
      </c>
      <c r="DJ44" s="24">
        <f t="shared" si="42"/>
        <v>0</v>
      </c>
      <c r="DK44" s="24">
        <f t="shared" si="42"/>
        <v>0</v>
      </c>
      <c r="DL44" s="24">
        <f t="shared" si="43"/>
        <v>0</v>
      </c>
      <c r="DM44" s="24">
        <f t="shared" si="43"/>
        <v>0</v>
      </c>
      <c r="DN44" s="24">
        <f t="shared" si="43"/>
        <v>0</v>
      </c>
      <c r="DO44" s="24">
        <f t="shared" si="43"/>
        <v>0</v>
      </c>
      <c r="DP44" s="24">
        <f t="shared" si="43"/>
        <v>0</v>
      </c>
      <c r="DR44" s="29">
        <f t="shared" si="35"/>
        <v>13000000</v>
      </c>
      <c r="DS44" s="29">
        <f t="shared" si="36"/>
        <v>13000000</v>
      </c>
      <c r="DT44" s="29">
        <f t="shared" si="11"/>
        <v>13000000</v>
      </c>
    </row>
    <row r="45" spans="1:126" ht="33" customHeight="1" x14ac:dyDescent="0.25">
      <c r="A45" s="30"/>
      <c r="B45" s="198"/>
      <c r="C45" s="20" t="s">
        <v>147</v>
      </c>
      <c r="D45" s="32" t="s">
        <v>148</v>
      </c>
      <c r="E45" s="22">
        <v>410</v>
      </c>
      <c r="F45" s="23" t="s">
        <v>149</v>
      </c>
      <c r="G45" s="24">
        <f t="shared" si="37"/>
        <v>18000000</v>
      </c>
      <c r="H45" s="24"/>
      <c r="I45" s="24"/>
      <c r="J45" s="24"/>
      <c r="K45" s="24"/>
      <c r="L45" s="24"/>
      <c r="M45" s="24"/>
      <c r="N45" s="24">
        <v>18000000</v>
      </c>
      <c r="O45" s="24"/>
      <c r="P45" s="24"/>
      <c r="Q45" s="24"/>
      <c r="R45" s="24"/>
      <c r="S45" s="24"/>
      <c r="T45" s="24"/>
      <c r="U45" s="24"/>
      <c r="V45" s="24"/>
      <c r="W45" s="24"/>
      <c r="X45" s="24"/>
      <c r="Y45" s="24"/>
      <c r="Z45" s="24"/>
      <c r="AA45" s="24"/>
      <c r="AB45" s="24"/>
      <c r="AC45" s="25">
        <f t="shared" si="47"/>
        <v>0.16666666666666666</v>
      </c>
      <c r="AD45" s="24">
        <f t="shared" si="38"/>
        <v>3000000</v>
      </c>
      <c r="AE45" s="24"/>
      <c r="AF45" s="24"/>
      <c r="AG45" s="24"/>
      <c r="AH45" s="24"/>
      <c r="AI45" s="24"/>
      <c r="AJ45" s="24"/>
      <c r="AK45" s="24">
        <f>+'[2]ENERO 2018'!$P$487</f>
        <v>3000000</v>
      </c>
      <c r="AL45" s="24"/>
      <c r="AM45" s="24"/>
      <c r="AN45" s="24"/>
      <c r="AO45" s="24"/>
      <c r="AP45" s="24"/>
      <c r="AQ45" s="24"/>
      <c r="AR45" s="24"/>
      <c r="AS45" s="24"/>
      <c r="AT45" s="24"/>
      <c r="AU45" s="24"/>
      <c r="AV45" s="24"/>
      <c r="AW45" s="24"/>
      <c r="AX45" s="24"/>
      <c r="AY45" s="24"/>
      <c r="AZ45" s="25">
        <f t="shared" si="2"/>
        <v>0.83333333333333337</v>
      </c>
      <c r="BA45" s="24">
        <f t="shared" si="44"/>
        <v>15000000</v>
      </c>
      <c r="BB45" s="24">
        <f t="shared" si="39"/>
        <v>0</v>
      </c>
      <c r="BC45" s="24">
        <f t="shared" si="39"/>
        <v>0</v>
      </c>
      <c r="BD45" s="24">
        <f t="shared" si="39"/>
        <v>0</v>
      </c>
      <c r="BE45" s="24">
        <f t="shared" si="39"/>
        <v>0</v>
      </c>
      <c r="BF45" s="24">
        <f t="shared" si="39"/>
        <v>0</v>
      </c>
      <c r="BG45" s="24">
        <f t="shared" si="39"/>
        <v>0</v>
      </c>
      <c r="BH45" s="24">
        <f t="shared" si="39"/>
        <v>15000000</v>
      </c>
      <c r="BI45" s="24">
        <f t="shared" si="39"/>
        <v>0</v>
      </c>
      <c r="BJ45" s="24">
        <f t="shared" si="39"/>
        <v>0</v>
      </c>
      <c r="BK45" s="24">
        <f t="shared" si="39"/>
        <v>0</v>
      </c>
      <c r="BL45" s="24">
        <f t="shared" si="39"/>
        <v>0</v>
      </c>
      <c r="BM45" s="24">
        <f t="shared" si="39"/>
        <v>0</v>
      </c>
      <c r="BN45" s="24">
        <f t="shared" si="39"/>
        <v>0</v>
      </c>
      <c r="BO45" s="24">
        <f t="shared" si="39"/>
        <v>0</v>
      </c>
      <c r="BP45" s="24">
        <f t="shared" si="39"/>
        <v>0</v>
      </c>
      <c r="BQ45" s="24">
        <f t="shared" si="39"/>
        <v>0</v>
      </c>
      <c r="BR45" s="24">
        <f t="shared" si="40"/>
        <v>0</v>
      </c>
      <c r="BS45" s="24">
        <f t="shared" si="40"/>
        <v>0</v>
      </c>
      <c r="BT45" s="24">
        <f t="shared" si="40"/>
        <v>0</v>
      </c>
      <c r="BU45" s="24">
        <f t="shared" si="40"/>
        <v>0</v>
      </c>
      <c r="BV45" s="24">
        <f t="shared" si="40"/>
        <v>0</v>
      </c>
      <c r="BW45" s="25">
        <f t="shared" si="27"/>
        <v>0.16666666666666666</v>
      </c>
      <c r="BX45" s="24">
        <f t="shared" si="41"/>
        <v>3000000</v>
      </c>
      <c r="BY45" s="24"/>
      <c r="BZ45" s="24"/>
      <c r="CA45" s="24"/>
      <c r="CB45" s="24"/>
      <c r="CC45" s="24"/>
      <c r="CD45" s="24"/>
      <c r="CE45" s="24">
        <f>+'[2]ENERO 2018'!$H$485</f>
        <v>3000000</v>
      </c>
      <c r="CF45" s="24"/>
      <c r="CG45" s="24"/>
      <c r="CH45" s="24"/>
      <c r="CI45" s="24"/>
      <c r="CJ45" s="24"/>
      <c r="CK45" s="24"/>
      <c r="CL45" s="24"/>
      <c r="CM45" s="24"/>
      <c r="CN45" s="24"/>
      <c r="CO45" s="24"/>
      <c r="CP45" s="24"/>
      <c r="CQ45" s="24"/>
      <c r="CR45" s="24"/>
      <c r="CS45" s="24"/>
      <c r="CT45" s="25">
        <f t="shared" si="7"/>
        <v>0.83333333333333337</v>
      </c>
      <c r="CU45" s="24">
        <f t="shared" si="45"/>
        <v>15000000</v>
      </c>
      <c r="CV45" s="24">
        <f t="shared" si="42"/>
        <v>0</v>
      </c>
      <c r="CW45" s="24">
        <f t="shared" si="42"/>
        <v>0</v>
      </c>
      <c r="CX45" s="24">
        <f t="shared" si="42"/>
        <v>0</v>
      </c>
      <c r="CY45" s="24">
        <f t="shared" si="42"/>
        <v>0</v>
      </c>
      <c r="CZ45" s="24">
        <f t="shared" si="42"/>
        <v>0</v>
      </c>
      <c r="DA45" s="24">
        <f t="shared" si="42"/>
        <v>0</v>
      </c>
      <c r="DB45" s="24">
        <f t="shared" si="42"/>
        <v>15000000</v>
      </c>
      <c r="DC45" s="24">
        <f t="shared" si="42"/>
        <v>0</v>
      </c>
      <c r="DD45" s="24">
        <f t="shared" si="42"/>
        <v>0</v>
      </c>
      <c r="DE45" s="24">
        <f t="shared" si="42"/>
        <v>0</v>
      </c>
      <c r="DF45" s="24">
        <f t="shared" si="42"/>
        <v>0</v>
      </c>
      <c r="DG45" s="24">
        <f t="shared" si="42"/>
        <v>0</v>
      </c>
      <c r="DH45" s="24">
        <f t="shared" si="42"/>
        <v>0</v>
      </c>
      <c r="DI45" s="24">
        <f t="shared" si="42"/>
        <v>0</v>
      </c>
      <c r="DJ45" s="24">
        <f t="shared" si="42"/>
        <v>0</v>
      </c>
      <c r="DK45" s="24">
        <f t="shared" si="42"/>
        <v>0</v>
      </c>
      <c r="DL45" s="24">
        <f t="shared" si="43"/>
        <v>0</v>
      </c>
      <c r="DM45" s="24">
        <f t="shared" si="43"/>
        <v>0</v>
      </c>
      <c r="DN45" s="24">
        <f t="shared" si="43"/>
        <v>0</v>
      </c>
      <c r="DO45" s="24">
        <f t="shared" si="43"/>
        <v>0</v>
      </c>
      <c r="DP45" s="24">
        <f t="shared" si="43"/>
        <v>0</v>
      </c>
      <c r="DR45" s="29">
        <f t="shared" si="35"/>
        <v>18000000</v>
      </c>
      <c r="DS45" s="29">
        <f t="shared" si="36"/>
        <v>18000000</v>
      </c>
      <c r="DT45" s="29">
        <f t="shared" si="11"/>
        <v>18000000</v>
      </c>
    </row>
    <row r="46" spans="1:126" ht="52.5" customHeight="1" x14ac:dyDescent="0.25">
      <c r="A46" s="30"/>
      <c r="B46" s="198"/>
      <c r="C46" s="20" t="s">
        <v>150</v>
      </c>
      <c r="D46" s="32" t="s">
        <v>151</v>
      </c>
      <c r="E46" s="22">
        <v>410</v>
      </c>
      <c r="F46" s="23" t="s">
        <v>152</v>
      </c>
      <c r="G46" s="24">
        <f t="shared" si="37"/>
        <v>117000000</v>
      </c>
      <c r="H46" s="24"/>
      <c r="I46" s="24">
        <v>50000000</v>
      </c>
      <c r="J46" s="24"/>
      <c r="K46" s="24"/>
      <c r="L46" s="24"/>
      <c r="M46" s="24"/>
      <c r="N46" s="24"/>
      <c r="O46" s="24"/>
      <c r="P46" s="24"/>
      <c r="Q46" s="24"/>
      <c r="R46" s="24"/>
      <c r="S46" s="24"/>
      <c r="T46" s="24"/>
      <c r="U46" s="24"/>
      <c r="V46" s="24"/>
      <c r="W46" s="24"/>
      <c r="X46" s="24"/>
      <c r="Y46" s="24"/>
      <c r="Z46" s="24"/>
      <c r="AA46" s="24"/>
      <c r="AB46" s="24">
        <v>67000000</v>
      </c>
      <c r="AC46" s="25">
        <f t="shared" si="47"/>
        <v>8.6321025641025645E-2</v>
      </c>
      <c r="AD46" s="24">
        <f t="shared" si="38"/>
        <v>10099560</v>
      </c>
      <c r="AE46" s="24"/>
      <c r="AF46" s="24">
        <f>+'[1]FEBRERO 2018'!$K$555</f>
        <v>7099560</v>
      </c>
      <c r="AG46" s="24"/>
      <c r="AH46" s="24"/>
      <c r="AI46" s="24"/>
      <c r="AJ46" s="24"/>
      <c r="AK46" s="24"/>
      <c r="AL46" s="24"/>
      <c r="AM46" s="24"/>
      <c r="AN46" s="24"/>
      <c r="AO46" s="24"/>
      <c r="AP46" s="24"/>
      <c r="AQ46" s="24"/>
      <c r="AR46" s="24"/>
      <c r="AS46" s="24"/>
      <c r="AT46" s="24"/>
      <c r="AU46" s="24"/>
      <c r="AV46" s="24"/>
      <c r="AW46" s="24"/>
      <c r="AX46" s="24"/>
      <c r="AY46" s="24">
        <f>+'[2]ENERO 2018'!$AF$494</f>
        <v>3000000</v>
      </c>
      <c r="AZ46" s="25">
        <f t="shared" si="2"/>
        <v>0.91367897435897438</v>
      </c>
      <c r="BA46" s="24">
        <f t="shared" si="44"/>
        <v>106900440</v>
      </c>
      <c r="BB46" s="24">
        <f t="shared" si="39"/>
        <v>0</v>
      </c>
      <c r="BC46" s="24">
        <f t="shared" si="39"/>
        <v>42900440</v>
      </c>
      <c r="BD46" s="24">
        <f t="shared" si="39"/>
        <v>0</v>
      </c>
      <c r="BE46" s="24">
        <f t="shared" si="39"/>
        <v>0</v>
      </c>
      <c r="BF46" s="24">
        <f t="shared" si="39"/>
        <v>0</v>
      </c>
      <c r="BG46" s="24">
        <f t="shared" si="39"/>
        <v>0</v>
      </c>
      <c r="BH46" s="24">
        <f t="shared" si="39"/>
        <v>0</v>
      </c>
      <c r="BI46" s="24">
        <f t="shared" si="39"/>
        <v>0</v>
      </c>
      <c r="BJ46" s="24">
        <f t="shared" si="39"/>
        <v>0</v>
      </c>
      <c r="BK46" s="24">
        <f t="shared" si="39"/>
        <v>0</v>
      </c>
      <c r="BL46" s="24">
        <f t="shared" si="39"/>
        <v>0</v>
      </c>
      <c r="BM46" s="24">
        <f t="shared" si="39"/>
        <v>0</v>
      </c>
      <c r="BN46" s="24">
        <f t="shared" si="39"/>
        <v>0</v>
      </c>
      <c r="BO46" s="24">
        <f t="shared" si="39"/>
        <v>0</v>
      </c>
      <c r="BP46" s="24">
        <f t="shared" si="39"/>
        <v>0</v>
      </c>
      <c r="BQ46" s="24">
        <f t="shared" si="39"/>
        <v>0</v>
      </c>
      <c r="BR46" s="24">
        <f t="shared" si="40"/>
        <v>0</v>
      </c>
      <c r="BS46" s="24">
        <f t="shared" si="40"/>
        <v>0</v>
      </c>
      <c r="BT46" s="24">
        <f t="shared" si="40"/>
        <v>0</v>
      </c>
      <c r="BU46" s="24">
        <f t="shared" si="40"/>
        <v>0</v>
      </c>
      <c r="BV46" s="24">
        <f t="shared" si="40"/>
        <v>64000000</v>
      </c>
      <c r="BW46" s="25">
        <f t="shared" si="27"/>
        <v>2.3714188034188035E-2</v>
      </c>
      <c r="BX46" s="24">
        <f t="shared" si="41"/>
        <v>2774560</v>
      </c>
      <c r="BY46" s="24"/>
      <c r="BZ46" s="24">
        <f>+'[1]FEBRERO 2018'!$H$553</f>
        <v>2774560</v>
      </c>
      <c r="CA46" s="24"/>
      <c r="CB46" s="24"/>
      <c r="CC46" s="24"/>
      <c r="CD46" s="24"/>
      <c r="CE46" s="24"/>
      <c r="CF46" s="24"/>
      <c r="CG46" s="24"/>
      <c r="CH46" s="24"/>
      <c r="CI46" s="24"/>
      <c r="CJ46" s="24"/>
      <c r="CK46" s="24"/>
      <c r="CL46" s="24"/>
      <c r="CM46" s="24"/>
      <c r="CN46" s="24"/>
      <c r="CO46" s="24"/>
      <c r="CP46" s="24"/>
      <c r="CQ46" s="24"/>
      <c r="CR46" s="24"/>
      <c r="CS46" s="24"/>
      <c r="CT46" s="25">
        <f t="shared" si="7"/>
        <v>0.97628581196581199</v>
      </c>
      <c r="CU46" s="24">
        <f t="shared" si="45"/>
        <v>114225440</v>
      </c>
      <c r="CV46" s="24">
        <f t="shared" si="42"/>
        <v>0</v>
      </c>
      <c r="CW46" s="24">
        <f t="shared" si="42"/>
        <v>47225440</v>
      </c>
      <c r="CX46" s="24">
        <f t="shared" si="42"/>
        <v>0</v>
      </c>
      <c r="CY46" s="24">
        <f t="shared" si="42"/>
        <v>0</v>
      </c>
      <c r="CZ46" s="24">
        <f t="shared" si="42"/>
        <v>0</v>
      </c>
      <c r="DA46" s="24">
        <f t="shared" si="42"/>
        <v>0</v>
      </c>
      <c r="DB46" s="24">
        <f t="shared" si="42"/>
        <v>0</v>
      </c>
      <c r="DC46" s="24">
        <f t="shared" si="42"/>
        <v>0</v>
      </c>
      <c r="DD46" s="24">
        <f t="shared" si="42"/>
        <v>0</v>
      </c>
      <c r="DE46" s="24">
        <f t="shared" si="42"/>
        <v>0</v>
      </c>
      <c r="DF46" s="24">
        <f t="shared" si="42"/>
        <v>0</v>
      </c>
      <c r="DG46" s="24">
        <f t="shared" si="42"/>
        <v>0</v>
      </c>
      <c r="DH46" s="24">
        <f t="shared" si="42"/>
        <v>0</v>
      </c>
      <c r="DI46" s="24">
        <f t="shared" si="42"/>
        <v>0</v>
      </c>
      <c r="DJ46" s="24">
        <f t="shared" si="42"/>
        <v>0</v>
      </c>
      <c r="DK46" s="24">
        <f t="shared" si="42"/>
        <v>0</v>
      </c>
      <c r="DL46" s="24">
        <f t="shared" si="43"/>
        <v>0</v>
      </c>
      <c r="DM46" s="24">
        <f t="shared" si="43"/>
        <v>0</v>
      </c>
      <c r="DN46" s="24">
        <f t="shared" si="43"/>
        <v>0</v>
      </c>
      <c r="DO46" s="24">
        <f t="shared" si="43"/>
        <v>0</v>
      </c>
      <c r="DP46" s="24">
        <f t="shared" si="43"/>
        <v>67000000</v>
      </c>
      <c r="DR46" s="29">
        <f t="shared" si="35"/>
        <v>117000000</v>
      </c>
      <c r="DS46" s="29">
        <f t="shared" si="36"/>
        <v>117000000</v>
      </c>
      <c r="DT46" s="29">
        <f t="shared" si="11"/>
        <v>117000000</v>
      </c>
    </row>
    <row r="47" spans="1:126" ht="35.25" customHeight="1" x14ac:dyDescent="0.25">
      <c r="A47" s="30"/>
      <c r="B47" s="198"/>
      <c r="C47" s="20" t="s">
        <v>153</v>
      </c>
      <c r="D47" s="32" t="s">
        <v>154</v>
      </c>
      <c r="E47" s="22">
        <v>410</v>
      </c>
      <c r="F47" s="23" t="s">
        <v>155</v>
      </c>
      <c r="G47" s="24">
        <f t="shared" si="37"/>
        <v>5000000</v>
      </c>
      <c r="H47" s="24"/>
      <c r="I47" s="24"/>
      <c r="J47" s="24"/>
      <c r="K47" s="24"/>
      <c r="L47" s="24"/>
      <c r="M47" s="24"/>
      <c r="N47" s="24"/>
      <c r="O47" s="24"/>
      <c r="P47" s="24"/>
      <c r="Q47" s="24"/>
      <c r="R47" s="24"/>
      <c r="S47" s="24"/>
      <c r="T47" s="24"/>
      <c r="U47" s="24"/>
      <c r="V47" s="24"/>
      <c r="W47" s="24"/>
      <c r="X47" s="24"/>
      <c r="Y47" s="24"/>
      <c r="Z47" s="24"/>
      <c r="AA47" s="24"/>
      <c r="AB47" s="24">
        <v>5000000</v>
      </c>
      <c r="AC47" s="25">
        <f t="shared" si="47"/>
        <v>0.25019059999999999</v>
      </c>
      <c r="AD47" s="24">
        <f t="shared" si="38"/>
        <v>1250953</v>
      </c>
      <c r="AE47" s="24"/>
      <c r="AF47" s="24"/>
      <c r="AG47" s="24"/>
      <c r="AH47" s="24"/>
      <c r="AI47" s="24"/>
      <c r="AJ47" s="24"/>
      <c r="AK47" s="24"/>
      <c r="AL47" s="24"/>
      <c r="AM47" s="24"/>
      <c r="AN47" s="24"/>
      <c r="AO47" s="24"/>
      <c r="AP47" s="24"/>
      <c r="AQ47" s="24"/>
      <c r="AR47" s="24"/>
      <c r="AS47" s="24"/>
      <c r="AT47" s="24"/>
      <c r="AU47" s="24"/>
      <c r="AV47" s="24"/>
      <c r="AW47" s="24"/>
      <c r="AX47" s="24"/>
      <c r="AY47" s="24">
        <f>+'[1]FEBRERO 2018'!$G$564</f>
        <v>1250953</v>
      </c>
      <c r="AZ47" s="25">
        <f t="shared" si="2"/>
        <v>0.74980939999999996</v>
      </c>
      <c r="BA47" s="24">
        <f t="shared" si="44"/>
        <v>3749047</v>
      </c>
      <c r="BB47" s="24">
        <f t="shared" si="39"/>
        <v>0</v>
      </c>
      <c r="BC47" s="24">
        <f t="shared" si="39"/>
        <v>0</v>
      </c>
      <c r="BD47" s="24">
        <f t="shared" si="39"/>
        <v>0</v>
      </c>
      <c r="BE47" s="24">
        <f t="shared" si="39"/>
        <v>0</v>
      </c>
      <c r="BF47" s="24">
        <f t="shared" si="39"/>
        <v>0</v>
      </c>
      <c r="BG47" s="24">
        <f t="shared" si="39"/>
        <v>0</v>
      </c>
      <c r="BH47" s="24">
        <f t="shared" si="39"/>
        <v>0</v>
      </c>
      <c r="BI47" s="24">
        <f t="shared" si="39"/>
        <v>0</v>
      </c>
      <c r="BJ47" s="24">
        <f t="shared" si="39"/>
        <v>0</v>
      </c>
      <c r="BK47" s="24">
        <f t="shared" si="39"/>
        <v>0</v>
      </c>
      <c r="BL47" s="24">
        <f t="shared" si="39"/>
        <v>0</v>
      </c>
      <c r="BM47" s="24">
        <f t="shared" si="39"/>
        <v>0</v>
      </c>
      <c r="BN47" s="24">
        <f t="shared" si="39"/>
        <v>0</v>
      </c>
      <c r="BO47" s="24">
        <f t="shared" si="39"/>
        <v>0</v>
      </c>
      <c r="BP47" s="24">
        <f t="shared" si="39"/>
        <v>0</v>
      </c>
      <c r="BQ47" s="24">
        <f t="shared" si="39"/>
        <v>0</v>
      </c>
      <c r="BR47" s="24">
        <f t="shared" si="40"/>
        <v>0</v>
      </c>
      <c r="BS47" s="24">
        <f t="shared" si="40"/>
        <v>0</v>
      </c>
      <c r="BT47" s="24">
        <f t="shared" si="40"/>
        <v>0</v>
      </c>
      <c r="BU47" s="24">
        <f t="shared" si="40"/>
        <v>0</v>
      </c>
      <c r="BV47" s="24">
        <f t="shared" si="40"/>
        <v>3749047</v>
      </c>
      <c r="BW47" s="25">
        <f t="shared" si="27"/>
        <v>0.25019059999999999</v>
      </c>
      <c r="BX47" s="24">
        <f t="shared" si="41"/>
        <v>1250953</v>
      </c>
      <c r="BY47" s="24"/>
      <c r="BZ47" s="24"/>
      <c r="CA47" s="24"/>
      <c r="CB47" s="24"/>
      <c r="CC47" s="24"/>
      <c r="CD47" s="24"/>
      <c r="CE47" s="24"/>
      <c r="CF47" s="24"/>
      <c r="CG47" s="24"/>
      <c r="CH47" s="24"/>
      <c r="CI47" s="24"/>
      <c r="CJ47" s="24"/>
      <c r="CK47" s="24"/>
      <c r="CL47" s="24"/>
      <c r="CM47" s="24"/>
      <c r="CN47" s="24"/>
      <c r="CO47" s="24"/>
      <c r="CP47" s="24"/>
      <c r="CQ47" s="24"/>
      <c r="CR47" s="24"/>
      <c r="CS47" s="24">
        <f>+'[1]FEBRERO 2018'!$H$564</f>
        <v>1250953</v>
      </c>
      <c r="CT47" s="25">
        <f t="shared" si="7"/>
        <v>0.74980939999999996</v>
      </c>
      <c r="CU47" s="24">
        <f t="shared" si="45"/>
        <v>3749047</v>
      </c>
      <c r="CV47" s="24">
        <f t="shared" si="42"/>
        <v>0</v>
      </c>
      <c r="CW47" s="24">
        <f t="shared" si="42"/>
        <v>0</v>
      </c>
      <c r="CX47" s="24">
        <f t="shared" si="42"/>
        <v>0</v>
      </c>
      <c r="CY47" s="24">
        <f t="shared" si="42"/>
        <v>0</v>
      </c>
      <c r="CZ47" s="24">
        <f t="shared" si="42"/>
        <v>0</v>
      </c>
      <c r="DA47" s="24">
        <f t="shared" si="42"/>
        <v>0</v>
      </c>
      <c r="DB47" s="24">
        <f t="shared" si="42"/>
        <v>0</v>
      </c>
      <c r="DC47" s="24">
        <f t="shared" si="42"/>
        <v>0</v>
      </c>
      <c r="DD47" s="24">
        <f t="shared" si="42"/>
        <v>0</v>
      </c>
      <c r="DE47" s="24">
        <f t="shared" si="42"/>
        <v>0</v>
      </c>
      <c r="DF47" s="24">
        <f t="shared" si="42"/>
        <v>0</v>
      </c>
      <c r="DG47" s="24">
        <f t="shared" si="42"/>
        <v>0</v>
      </c>
      <c r="DH47" s="24">
        <f t="shared" si="42"/>
        <v>0</v>
      </c>
      <c r="DI47" s="24">
        <f t="shared" si="42"/>
        <v>0</v>
      </c>
      <c r="DJ47" s="24">
        <f t="shared" si="42"/>
        <v>0</v>
      </c>
      <c r="DK47" s="24">
        <f t="shared" si="42"/>
        <v>0</v>
      </c>
      <c r="DL47" s="24">
        <f t="shared" si="43"/>
        <v>0</v>
      </c>
      <c r="DM47" s="24">
        <f t="shared" si="43"/>
        <v>0</v>
      </c>
      <c r="DN47" s="24">
        <f t="shared" si="43"/>
        <v>0</v>
      </c>
      <c r="DO47" s="24">
        <f t="shared" si="43"/>
        <v>0</v>
      </c>
      <c r="DP47" s="24">
        <f t="shared" si="43"/>
        <v>3749047</v>
      </c>
      <c r="DR47" s="29">
        <f t="shared" si="35"/>
        <v>5000000</v>
      </c>
      <c r="DS47" s="29">
        <f t="shared" si="36"/>
        <v>5000000</v>
      </c>
      <c r="DT47" s="29">
        <f t="shared" si="11"/>
        <v>5000000</v>
      </c>
    </row>
    <row r="48" spans="1:126" ht="55.5" customHeight="1" x14ac:dyDescent="0.25">
      <c r="A48" s="30"/>
      <c r="B48" s="198"/>
      <c r="C48" s="20" t="s">
        <v>156</v>
      </c>
      <c r="D48" s="32" t="s">
        <v>157</v>
      </c>
      <c r="E48" s="22">
        <v>410</v>
      </c>
      <c r="F48" s="23" t="s">
        <v>127</v>
      </c>
      <c r="G48" s="24">
        <f t="shared" si="37"/>
        <v>203780728</v>
      </c>
      <c r="H48" s="24"/>
      <c r="I48" s="24">
        <v>150000000</v>
      </c>
      <c r="J48" s="24"/>
      <c r="K48" s="24"/>
      <c r="L48" s="24"/>
      <c r="M48" s="24"/>
      <c r="N48" s="24"/>
      <c r="O48" s="24"/>
      <c r="P48" s="24"/>
      <c r="Q48" s="24"/>
      <c r="R48" s="24"/>
      <c r="S48" s="24"/>
      <c r="T48" s="24"/>
      <c r="U48" s="24"/>
      <c r="V48" s="24"/>
      <c r="W48" s="24"/>
      <c r="X48" s="24"/>
      <c r="Y48" s="24"/>
      <c r="Z48" s="24"/>
      <c r="AA48" s="24">
        <v>53780728</v>
      </c>
      <c r="AB48" s="24"/>
      <c r="AC48" s="25">
        <f>+AD48/G48</f>
        <v>0.73608530832218833</v>
      </c>
      <c r="AD48" s="24">
        <f t="shared" si="38"/>
        <v>150000000</v>
      </c>
      <c r="AE48" s="24"/>
      <c r="AF48" s="24">
        <f>+'[2]ENERO 2018'!$K$527</f>
        <v>150000000</v>
      </c>
      <c r="AG48" s="24"/>
      <c r="AH48" s="24"/>
      <c r="AI48" s="24"/>
      <c r="AJ48" s="24"/>
      <c r="AK48" s="24"/>
      <c r="AL48" s="24"/>
      <c r="AM48" s="24"/>
      <c r="AN48" s="24"/>
      <c r="AO48" s="24"/>
      <c r="AP48" s="24"/>
      <c r="AQ48" s="24"/>
      <c r="AR48" s="24"/>
      <c r="AS48" s="24"/>
      <c r="AT48" s="24"/>
      <c r="AU48" s="24"/>
      <c r="AV48" s="24"/>
      <c r="AW48" s="24"/>
      <c r="AX48" s="24"/>
      <c r="AY48" s="24"/>
      <c r="AZ48" s="25">
        <f>1-AC48</f>
        <v>0.26391469167781167</v>
      </c>
      <c r="BA48" s="24">
        <f t="shared" si="44"/>
        <v>53780728</v>
      </c>
      <c r="BB48" s="24">
        <f>H48-AE48</f>
        <v>0</v>
      </c>
      <c r="BC48" s="24">
        <f>I48-AF48</f>
        <v>0</v>
      </c>
      <c r="BD48" s="24">
        <f t="shared" si="39"/>
        <v>0</v>
      </c>
      <c r="BE48" s="24">
        <f t="shared" si="39"/>
        <v>0</v>
      </c>
      <c r="BF48" s="24">
        <f t="shared" si="39"/>
        <v>0</v>
      </c>
      <c r="BG48" s="24">
        <f t="shared" si="39"/>
        <v>0</v>
      </c>
      <c r="BH48" s="24">
        <f t="shared" si="39"/>
        <v>0</v>
      </c>
      <c r="BI48" s="24">
        <f t="shared" si="39"/>
        <v>0</v>
      </c>
      <c r="BJ48" s="24">
        <f t="shared" si="39"/>
        <v>0</v>
      </c>
      <c r="BK48" s="24">
        <f t="shared" si="39"/>
        <v>0</v>
      </c>
      <c r="BL48" s="24">
        <f t="shared" si="39"/>
        <v>0</v>
      </c>
      <c r="BM48" s="24">
        <f t="shared" si="39"/>
        <v>0</v>
      </c>
      <c r="BN48" s="24">
        <f t="shared" si="39"/>
        <v>0</v>
      </c>
      <c r="BO48" s="24">
        <f t="shared" si="39"/>
        <v>0</v>
      </c>
      <c r="BP48" s="24">
        <f t="shared" si="39"/>
        <v>0</v>
      </c>
      <c r="BQ48" s="24">
        <f t="shared" si="39"/>
        <v>0</v>
      </c>
      <c r="BR48" s="24">
        <f t="shared" si="40"/>
        <v>0</v>
      </c>
      <c r="BS48" s="24">
        <f t="shared" si="40"/>
        <v>0</v>
      </c>
      <c r="BT48" s="24">
        <f t="shared" si="40"/>
        <v>0</v>
      </c>
      <c r="BU48" s="24">
        <f t="shared" si="40"/>
        <v>53780728</v>
      </c>
      <c r="BV48" s="24">
        <f t="shared" si="40"/>
        <v>0</v>
      </c>
      <c r="BW48" s="25">
        <f>+BX48/G48</f>
        <v>0.27536407171928445</v>
      </c>
      <c r="BX48" s="24">
        <f>SUM(BY48:CS48)</f>
        <v>56113891</v>
      </c>
      <c r="BY48" s="24"/>
      <c r="BZ48" s="24">
        <f>+'[1]FEBRERO 2018'!$H$571</f>
        <v>56113891</v>
      </c>
      <c r="CA48" s="24"/>
      <c r="CB48" s="24"/>
      <c r="CC48" s="24"/>
      <c r="CD48" s="24"/>
      <c r="CE48" s="24"/>
      <c r="CF48" s="24"/>
      <c r="CG48" s="24"/>
      <c r="CH48" s="24"/>
      <c r="CI48" s="24"/>
      <c r="CJ48" s="24"/>
      <c r="CK48" s="24"/>
      <c r="CL48" s="24"/>
      <c r="CM48" s="24"/>
      <c r="CN48" s="24"/>
      <c r="CO48" s="24"/>
      <c r="CP48" s="24"/>
      <c r="CQ48" s="24"/>
      <c r="CR48" s="24"/>
      <c r="CS48" s="24"/>
      <c r="CT48" s="25">
        <f>1-BW48</f>
        <v>0.72463592828071555</v>
      </c>
      <c r="CU48" s="24">
        <f t="shared" si="45"/>
        <v>147666837</v>
      </c>
      <c r="CV48" s="24">
        <f>H48-BY48</f>
        <v>0</v>
      </c>
      <c r="CW48" s="24">
        <f>I48-BZ48</f>
        <v>93886109</v>
      </c>
      <c r="CX48" s="24">
        <f t="shared" si="42"/>
        <v>0</v>
      </c>
      <c r="CY48" s="24">
        <f t="shared" si="42"/>
        <v>0</v>
      </c>
      <c r="CZ48" s="24">
        <f t="shared" si="42"/>
        <v>0</v>
      </c>
      <c r="DA48" s="24">
        <f t="shared" si="42"/>
        <v>0</v>
      </c>
      <c r="DB48" s="24">
        <f t="shared" si="42"/>
        <v>0</v>
      </c>
      <c r="DC48" s="24">
        <f t="shared" si="42"/>
        <v>0</v>
      </c>
      <c r="DD48" s="24">
        <f t="shared" si="42"/>
        <v>0</v>
      </c>
      <c r="DE48" s="24">
        <f t="shared" si="42"/>
        <v>0</v>
      </c>
      <c r="DF48" s="24">
        <f t="shared" si="42"/>
        <v>0</v>
      </c>
      <c r="DG48" s="24">
        <f t="shared" si="42"/>
        <v>0</v>
      </c>
      <c r="DH48" s="24">
        <f t="shared" si="42"/>
        <v>0</v>
      </c>
      <c r="DI48" s="24">
        <f t="shared" si="42"/>
        <v>0</v>
      </c>
      <c r="DJ48" s="24">
        <f t="shared" si="42"/>
        <v>0</v>
      </c>
      <c r="DK48" s="24">
        <f t="shared" si="42"/>
        <v>0</v>
      </c>
      <c r="DL48" s="24">
        <f t="shared" si="43"/>
        <v>0</v>
      </c>
      <c r="DM48" s="24">
        <f t="shared" si="43"/>
        <v>0</v>
      </c>
      <c r="DN48" s="24">
        <f t="shared" si="43"/>
        <v>0</v>
      </c>
      <c r="DO48" s="24">
        <f t="shared" si="43"/>
        <v>53780728</v>
      </c>
      <c r="DP48" s="24">
        <f t="shared" si="43"/>
        <v>0</v>
      </c>
      <c r="DR48" s="29">
        <f>+G48</f>
        <v>203780728</v>
      </c>
      <c r="DS48" s="29">
        <f>+AD48+BA48</f>
        <v>203780728</v>
      </c>
      <c r="DT48" s="29">
        <f>+BX48+CU48</f>
        <v>203780728</v>
      </c>
    </row>
    <row r="49" spans="1:124" ht="60" customHeight="1" x14ac:dyDescent="0.25">
      <c r="A49" s="30"/>
      <c r="B49" s="198"/>
      <c r="C49" s="20" t="s">
        <v>158</v>
      </c>
      <c r="D49" s="21" t="s">
        <v>159</v>
      </c>
      <c r="E49" s="22">
        <v>410</v>
      </c>
      <c r="F49" s="23" t="s">
        <v>160</v>
      </c>
      <c r="G49" s="24">
        <f t="shared" si="37"/>
        <v>3000000</v>
      </c>
      <c r="H49" s="24"/>
      <c r="I49" s="24">
        <v>3000000</v>
      </c>
      <c r="J49" s="24"/>
      <c r="K49" s="24"/>
      <c r="L49" s="24"/>
      <c r="M49" s="24"/>
      <c r="N49" s="24"/>
      <c r="O49" s="24"/>
      <c r="P49" s="24"/>
      <c r="Q49" s="24"/>
      <c r="R49" s="24"/>
      <c r="S49" s="24"/>
      <c r="T49" s="24"/>
      <c r="U49" s="24"/>
      <c r="V49" s="24"/>
      <c r="W49" s="24"/>
      <c r="X49" s="24"/>
      <c r="Y49" s="24"/>
      <c r="Z49" s="24"/>
      <c r="AA49" s="24"/>
      <c r="AB49" s="24"/>
      <c r="AC49" s="25">
        <f t="shared" si="47"/>
        <v>0</v>
      </c>
      <c r="AD49" s="24">
        <f t="shared" si="38"/>
        <v>0</v>
      </c>
      <c r="AE49" s="24"/>
      <c r="AF49" s="24"/>
      <c r="AG49" s="24"/>
      <c r="AH49" s="24"/>
      <c r="AI49" s="24"/>
      <c r="AJ49" s="24"/>
      <c r="AK49" s="24"/>
      <c r="AL49" s="24"/>
      <c r="AM49" s="24"/>
      <c r="AN49" s="24"/>
      <c r="AO49" s="24"/>
      <c r="AP49" s="24"/>
      <c r="AQ49" s="24"/>
      <c r="AR49" s="24"/>
      <c r="AS49" s="24"/>
      <c r="AT49" s="24"/>
      <c r="AU49" s="24"/>
      <c r="AV49" s="24"/>
      <c r="AW49" s="24"/>
      <c r="AX49" s="24"/>
      <c r="AY49" s="24"/>
      <c r="AZ49" s="25">
        <f t="shared" si="2"/>
        <v>1</v>
      </c>
      <c r="BA49" s="24">
        <f t="shared" si="44"/>
        <v>3000000</v>
      </c>
      <c r="BB49" s="24">
        <f t="shared" si="39"/>
        <v>0</v>
      </c>
      <c r="BC49" s="24">
        <f t="shared" si="39"/>
        <v>3000000</v>
      </c>
      <c r="BD49" s="24">
        <f t="shared" si="39"/>
        <v>0</v>
      </c>
      <c r="BE49" s="24">
        <f t="shared" si="39"/>
        <v>0</v>
      </c>
      <c r="BF49" s="24">
        <f t="shared" si="39"/>
        <v>0</v>
      </c>
      <c r="BG49" s="24">
        <f t="shared" si="39"/>
        <v>0</v>
      </c>
      <c r="BH49" s="24">
        <f t="shared" si="39"/>
        <v>0</v>
      </c>
      <c r="BI49" s="24">
        <f t="shared" si="39"/>
        <v>0</v>
      </c>
      <c r="BJ49" s="24">
        <f t="shared" si="39"/>
        <v>0</v>
      </c>
      <c r="BK49" s="24">
        <f t="shared" si="39"/>
        <v>0</v>
      </c>
      <c r="BL49" s="24">
        <f t="shared" si="39"/>
        <v>0</v>
      </c>
      <c r="BM49" s="24">
        <f t="shared" si="39"/>
        <v>0</v>
      </c>
      <c r="BN49" s="24">
        <f t="shared" si="39"/>
        <v>0</v>
      </c>
      <c r="BO49" s="24">
        <f t="shared" si="39"/>
        <v>0</v>
      </c>
      <c r="BP49" s="24">
        <f t="shared" si="39"/>
        <v>0</v>
      </c>
      <c r="BQ49" s="24">
        <f t="shared" si="39"/>
        <v>0</v>
      </c>
      <c r="BR49" s="24">
        <f t="shared" si="40"/>
        <v>0</v>
      </c>
      <c r="BS49" s="24">
        <f t="shared" si="40"/>
        <v>0</v>
      </c>
      <c r="BT49" s="24">
        <f t="shared" si="40"/>
        <v>0</v>
      </c>
      <c r="BU49" s="24">
        <f t="shared" si="40"/>
        <v>0</v>
      </c>
      <c r="BV49" s="24">
        <f t="shared" si="40"/>
        <v>0</v>
      </c>
      <c r="BW49" s="25">
        <f t="shared" si="27"/>
        <v>0</v>
      </c>
      <c r="BX49" s="24">
        <f t="shared" si="41"/>
        <v>0</v>
      </c>
      <c r="BY49" s="24"/>
      <c r="BZ49" s="24"/>
      <c r="CA49" s="24"/>
      <c r="CB49" s="24"/>
      <c r="CC49" s="24"/>
      <c r="CD49" s="24"/>
      <c r="CE49" s="24"/>
      <c r="CF49" s="24"/>
      <c r="CG49" s="24"/>
      <c r="CH49" s="24"/>
      <c r="CI49" s="24"/>
      <c r="CJ49" s="24"/>
      <c r="CK49" s="24"/>
      <c r="CL49" s="24"/>
      <c r="CM49" s="24"/>
      <c r="CN49" s="24"/>
      <c r="CO49" s="24"/>
      <c r="CP49" s="24"/>
      <c r="CQ49" s="24"/>
      <c r="CR49" s="24"/>
      <c r="CS49" s="24"/>
      <c r="CT49" s="25">
        <f t="shared" si="7"/>
        <v>1</v>
      </c>
      <c r="CU49" s="24">
        <f t="shared" si="45"/>
        <v>3000000</v>
      </c>
      <c r="CV49" s="24">
        <f t="shared" si="42"/>
        <v>0</v>
      </c>
      <c r="CW49" s="24">
        <f t="shared" si="42"/>
        <v>3000000</v>
      </c>
      <c r="CX49" s="24">
        <f t="shared" si="42"/>
        <v>0</v>
      </c>
      <c r="CY49" s="24">
        <f t="shared" si="42"/>
        <v>0</v>
      </c>
      <c r="CZ49" s="24">
        <f t="shared" si="42"/>
        <v>0</v>
      </c>
      <c r="DA49" s="24">
        <f t="shared" si="42"/>
        <v>0</v>
      </c>
      <c r="DB49" s="24">
        <f t="shared" si="42"/>
        <v>0</v>
      </c>
      <c r="DC49" s="24">
        <f t="shared" si="42"/>
        <v>0</v>
      </c>
      <c r="DD49" s="24">
        <f t="shared" si="42"/>
        <v>0</v>
      </c>
      <c r="DE49" s="24">
        <f t="shared" si="42"/>
        <v>0</v>
      </c>
      <c r="DF49" s="24">
        <f t="shared" si="42"/>
        <v>0</v>
      </c>
      <c r="DG49" s="24">
        <f t="shared" si="42"/>
        <v>0</v>
      </c>
      <c r="DH49" s="24">
        <f t="shared" si="42"/>
        <v>0</v>
      </c>
      <c r="DI49" s="24">
        <f t="shared" si="42"/>
        <v>0</v>
      </c>
      <c r="DJ49" s="24">
        <f t="shared" si="42"/>
        <v>0</v>
      </c>
      <c r="DK49" s="24">
        <f t="shared" si="42"/>
        <v>0</v>
      </c>
      <c r="DL49" s="24">
        <f t="shared" si="43"/>
        <v>0</v>
      </c>
      <c r="DM49" s="24">
        <f t="shared" si="43"/>
        <v>0</v>
      </c>
      <c r="DN49" s="24">
        <f t="shared" si="43"/>
        <v>0</v>
      </c>
      <c r="DO49" s="24">
        <f t="shared" si="43"/>
        <v>0</v>
      </c>
      <c r="DP49" s="24">
        <f t="shared" si="43"/>
        <v>0</v>
      </c>
      <c r="DR49" s="29">
        <f t="shared" si="35"/>
        <v>3000000</v>
      </c>
      <c r="DS49" s="29">
        <f t="shared" si="36"/>
        <v>3000000</v>
      </c>
      <c r="DT49" s="29">
        <f t="shared" si="11"/>
        <v>3000000</v>
      </c>
    </row>
    <row r="50" spans="1:124" ht="59.25" customHeight="1" x14ac:dyDescent="0.25">
      <c r="A50" s="30"/>
      <c r="B50" s="198"/>
      <c r="C50" s="20" t="s">
        <v>161</v>
      </c>
      <c r="D50" s="32" t="s">
        <v>162</v>
      </c>
      <c r="E50" s="22">
        <v>410</v>
      </c>
      <c r="F50" s="23" t="s">
        <v>163</v>
      </c>
      <c r="G50" s="24">
        <f t="shared" si="37"/>
        <v>177160459</v>
      </c>
      <c r="H50" s="24"/>
      <c r="I50" s="24">
        <v>80000000</v>
      </c>
      <c r="J50" s="24">
        <v>2160459</v>
      </c>
      <c r="K50" s="24"/>
      <c r="L50" s="24"/>
      <c r="M50" s="24"/>
      <c r="N50" s="24">
        <v>20000000</v>
      </c>
      <c r="O50" s="24"/>
      <c r="P50" s="24"/>
      <c r="Q50" s="24"/>
      <c r="R50" s="24"/>
      <c r="S50" s="24"/>
      <c r="T50" s="24"/>
      <c r="U50" s="24"/>
      <c r="V50" s="24"/>
      <c r="W50" s="24"/>
      <c r="X50" s="24"/>
      <c r="Y50" s="24"/>
      <c r="Z50" s="24"/>
      <c r="AA50" s="24"/>
      <c r="AB50" s="24">
        <v>75000000</v>
      </c>
      <c r="AC50" s="25">
        <f>+AD50/G50</f>
        <v>0.11273777519395567</v>
      </c>
      <c r="AD50" s="24">
        <f t="shared" si="38"/>
        <v>19972676</v>
      </c>
      <c r="AE50" s="24"/>
      <c r="AF50" s="24">
        <f>+'[1]FEBRERO 2018'!$K$600</f>
        <v>7638676</v>
      </c>
      <c r="AG50" s="24"/>
      <c r="AH50" s="24"/>
      <c r="AI50" s="24"/>
      <c r="AJ50" s="24"/>
      <c r="AK50" s="24"/>
      <c r="AL50" s="24"/>
      <c r="AM50" s="24"/>
      <c r="AN50" s="24"/>
      <c r="AO50" s="24"/>
      <c r="AP50" s="24"/>
      <c r="AQ50" s="24"/>
      <c r="AR50" s="24"/>
      <c r="AS50" s="24"/>
      <c r="AT50" s="24"/>
      <c r="AU50" s="24"/>
      <c r="AV50" s="24"/>
      <c r="AW50" s="24"/>
      <c r="AX50" s="24"/>
      <c r="AY50" s="24">
        <f>+'[1]FEBRERO 2018'!$AF$600</f>
        <v>12334000</v>
      </c>
      <c r="AZ50" s="25">
        <f>1-AC50</f>
        <v>0.88726222480604433</v>
      </c>
      <c r="BA50" s="24">
        <f t="shared" si="44"/>
        <v>157187783</v>
      </c>
      <c r="BB50" s="24">
        <f>H50-AE50</f>
        <v>0</v>
      </c>
      <c r="BC50" s="24">
        <f>I50-AF50</f>
        <v>72361324</v>
      </c>
      <c r="BD50" s="24">
        <f t="shared" si="39"/>
        <v>2160459</v>
      </c>
      <c r="BE50" s="24">
        <f t="shared" si="39"/>
        <v>0</v>
      </c>
      <c r="BF50" s="24">
        <f t="shared" si="39"/>
        <v>0</v>
      </c>
      <c r="BG50" s="24">
        <f t="shared" si="39"/>
        <v>0</v>
      </c>
      <c r="BH50" s="24">
        <f t="shared" si="39"/>
        <v>20000000</v>
      </c>
      <c r="BI50" s="24">
        <f t="shared" si="39"/>
        <v>0</v>
      </c>
      <c r="BJ50" s="24">
        <f t="shared" si="39"/>
        <v>0</v>
      </c>
      <c r="BK50" s="24">
        <f t="shared" si="39"/>
        <v>0</v>
      </c>
      <c r="BL50" s="24">
        <f t="shared" si="39"/>
        <v>0</v>
      </c>
      <c r="BM50" s="24">
        <f t="shared" si="39"/>
        <v>0</v>
      </c>
      <c r="BN50" s="24">
        <f t="shared" si="39"/>
        <v>0</v>
      </c>
      <c r="BO50" s="24">
        <f t="shared" si="39"/>
        <v>0</v>
      </c>
      <c r="BP50" s="24">
        <f t="shared" si="39"/>
        <v>0</v>
      </c>
      <c r="BQ50" s="24">
        <f t="shared" si="39"/>
        <v>0</v>
      </c>
      <c r="BR50" s="24">
        <f t="shared" si="40"/>
        <v>0</v>
      </c>
      <c r="BS50" s="24">
        <f t="shared" si="40"/>
        <v>0</v>
      </c>
      <c r="BT50" s="24">
        <f t="shared" si="40"/>
        <v>0</v>
      </c>
      <c r="BU50" s="24">
        <f t="shared" si="40"/>
        <v>0</v>
      </c>
      <c r="BV50" s="24">
        <f t="shared" si="40"/>
        <v>62666000</v>
      </c>
      <c r="BW50" s="25">
        <f>+BX50/G50</f>
        <v>0.11273777519395567</v>
      </c>
      <c r="BX50" s="24">
        <f>SUM(BY50:CS50)</f>
        <v>19972676</v>
      </c>
      <c r="BY50" s="24"/>
      <c r="BZ50" s="24">
        <f>+'[1]FEBRERO 2018'!$H$607+'[1]FEBRERO 2018'!$H$610</f>
        <v>7638676</v>
      </c>
      <c r="CA50" s="24"/>
      <c r="CB50" s="24"/>
      <c r="CC50" s="24"/>
      <c r="CD50" s="24"/>
      <c r="CE50" s="24"/>
      <c r="CF50" s="24"/>
      <c r="CG50" s="24"/>
      <c r="CH50" s="24"/>
      <c r="CI50" s="24"/>
      <c r="CJ50" s="24"/>
      <c r="CK50" s="24"/>
      <c r="CL50" s="24"/>
      <c r="CM50" s="24"/>
      <c r="CN50" s="24"/>
      <c r="CO50" s="24"/>
      <c r="CP50" s="24"/>
      <c r="CQ50" s="24"/>
      <c r="CR50" s="24"/>
      <c r="CS50" s="24">
        <f>+'[1]FEBRERO 2018'!$H$601+'[1]FEBRERO 2018'!$H$603+'[1]FEBRERO 2018'!$H$605+'[1]FEBRERO 2018'!$H$609+'[1]FEBRERO 2018'!$H$611</f>
        <v>12334000</v>
      </c>
      <c r="CT50" s="25">
        <f>1-BW50</f>
        <v>0.88726222480604433</v>
      </c>
      <c r="CU50" s="24">
        <f t="shared" si="45"/>
        <v>157187783</v>
      </c>
      <c r="CV50" s="24">
        <f>H50-BY50</f>
        <v>0</v>
      </c>
      <c r="CW50" s="24">
        <f>I50-BZ50</f>
        <v>72361324</v>
      </c>
      <c r="CX50" s="24">
        <f t="shared" si="42"/>
        <v>2160459</v>
      </c>
      <c r="CY50" s="24">
        <f t="shared" si="42"/>
        <v>0</v>
      </c>
      <c r="CZ50" s="24">
        <f t="shared" si="42"/>
        <v>0</v>
      </c>
      <c r="DA50" s="24">
        <f t="shared" si="42"/>
        <v>0</v>
      </c>
      <c r="DB50" s="24">
        <f t="shared" si="42"/>
        <v>20000000</v>
      </c>
      <c r="DC50" s="24">
        <f t="shared" si="42"/>
        <v>0</v>
      </c>
      <c r="DD50" s="24">
        <f t="shared" si="42"/>
        <v>0</v>
      </c>
      <c r="DE50" s="24">
        <f t="shared" si="42"/>
        <v>0</v>
      </c>
      <c r="DF50" s="24">
        <f t="shared" si="42"/>
        <v>0</v>
      </c>
      <c r="DG50" s="24">
        <f t="shared" si="42"/>
        <v>0</v>
      </c>
      <c r="DH50" s="24">
        <f t="shared" si="42"/>
        <v>0</v>
      </c>
      <c r="DI50" s="24">
        <f t="shared" si="42"/>
        <v>0</v>
      </c>
      <c r="DJ50" s="24">
        <f t="shared" si="42"/>
        <v>0</v>
      </c>
      <c r="DK50" s="24">
        <f t="shared" si="42"/>
        <v>0</v>
      </c>
      <c r="DL50" s="24">
        <f t="shared" si="43"/>
        <v>0</v>
      </c>
      <c r="DM50" s="24">
        <f t="shared" si="43"/>
        <v>0</v>
      </c>
      <c r="DN50" s="24">
        <f t="shared" si="43"/>
        <v>0</v>
      </c>
      <c r="DO50" s="24">
        <f t="shared" si="43"/>
        <v>0</v>
      </c>
      <c r="DP50" s="24">
        <f t="shared" si="43"/>
        <v>62666000</v>
      </c>
      <c r="DR50" s="29">
        <f>+G50</f>
        <v>177160459</v>
      </c>
      <c r="DS50" s="29">
        <f>+AD50+BA50</f>
        <v>177160459</v>
      </c>
      <c r="DT50" s="29">
        <f>+BX50+CU50</f>
        <v>177160459</v>
      </c>
    </row>
    <row r="51" spans="1:124" ht="30.75" customHeight="1" x14ac:dyDescent="0.25">
      <c r="A51" s="188" t="s">
        <v>123</v>
      </c>
      <c r="B51" s="199" t="s">
        <v>164</v>
      </c>
      <c r="C51" s="20" t="s">
        <v>165</v>
      </c>
      <c r="D51" s="32" t="s">
        <v>166</v>
      </c>
      <c r="E51" s="22">
        <v>410</v>
      </c>
      <c r="F51" s="23" t="s">
        <v>127</v>
      </c>
      <c r="G51" s="24">
        <f t="shared" si="37"/>
        <v>58288573</v>
      </c>
      <c r="H51" s="24"/>
      <c r="I51" s="24"/>
      <c r="J51" s="24">
        <v>1288573</v>
      </c>
      <c r="K51" s="24"/>
      <c r="L51" s="24"/>
      <c r="M51" s="24"/>
      <c r="N51" s="24">
        <v>7000000</v>
      </c>
      <c r="O51" s="24"/>
      <c r="P51" s="24"/>
      <c r="Q51" s="24"/>
      <c r="R51" s="24"/>
      <c r="S51" s="24"/>
      <c r="T51" s="24">
        <v>10000000</v>
      </c>
      <c r="U51" s="24"/>
      <c r="V51" s="24"/>
      <c r="W51" s="24">
        <v>40000000</v>
      </c>
      <c r="X51" s="24"/>
      <c r="Y51" s="24"/>
      <c r="Z51" s="24"/>
      <c r="AA51" s="24"/>
      <c r="AB51" s="24"/>
      <c r="AC51" s="25">
        <f t="shared" si="47"/>
        <v>2.1379233284712598E-2</v>
      </c>
      <c r="AD51" s="24">
        <f t="shared" si="38"/>
        <v>1246165</v>
      </c>
      <c r="AE51" s="24"/>
      <c r="AF51" s="24"/>
      <c r="AG51" s="24"/>
      <c r="AH51" s="24"/>
      <c r="AI51" s="24"/>
      <c r="AJ51" s="24"/>
      <c r="AK51" s="24"/>
      <c r="AL51" s="24"/>
      <c r="AM51" s="24"/>
      <c r="AN51" s="24"/>
      <c r="AO51" s="24"/>
      <c r="AP51" s="24"/>
      <c r="AQ51" s="24"/>
      <c r="AR51" s="24"/>
      <c r="AS51" s="24"/>
      <c r="AT51" s="24">
        <f>+'[1]FEBRERO 2018'!$Y$618</f>
        <v>1246165</v>
      </c>
      <c r="AU51" s="24"/>
      <c r="AV51" s="24"/>
      <c r="AW51" s="24"/>
      <c r="AX51" s="24"/>
      <c r="AY51" s="24"/>
      <c r="AZ51" s="25">
        <f t="shared" si="2"/>
        <v>0.97862076671528742</v>
      </c>
      <c r="BA51" s="24">
        <f t="shared" si="44"/>
        <v>57042408</v>
      </c>
      <c r="BB51" s="24">
        <f t="shared" si="39"/>
        <v>0</v>
      </c>
      <c r="BC51" s="24">
        <f t="shared" si="39"/>
        <v>0</v>
      </c>
      <c r="BD51" s="24">
        <f t="shared" si="39"/>
        <v>1288573</v>
      </c>
      <c r="BE51" s="24">
        <f t="shared" si="39"/>
        <v>0</v>
      </c>
      <c r="BF51" s="24">
        <f t="shared" si="39"/>
        <v>0</v>
      </c>
      <c r="BG51" s="24">
        <f t="shared" si="39"/>
        <v>0</v>
      </c>
      <c r="BH51" s="24">
        <f t="shared" si="39"/>
        <v>7000000</v>
      </c>
      <c r="BI51" s="24">
        <f t="shared" si="39"/>
        <v>0</v>
      </c>
      <c r="BJ51" s="24">
        <f t="shared" si="39"/>
        <v>0</v>
      </c>
      <c r="BK51" s="24">
        <f t="shared" si="39"/>
        <v>0</v>
      </c>
      <c r="BL51" s="24">
        <f t="shared" si="39"/>
        <v>0</v>
      </c>
      <c r="BM51" s="24">
        <f t="shared" si="39"/>
        <v>0</v>
      </c>
      <c r="BN51" s="24">
        <f t="shared" si="39"/>
        <v>10000000</v>
      </c>
      <c r="BO51" s="24">
        <f t="shared" si="39"/>
        <v>0</v>
      </c>
      <c r="BP51" s="24">
        <f t="shared" si="39"/>
        <v>0</v>
      </c>
      <c r="BQ51" s="24">
        <f t="shared" si="39"/>
        <v>38753835</v>
      </c>
      <c r="BR51" s="24">
        <f t="shared" si="40"/>
        <v>0</v>
      </c>
      <c r="BS51" s="24">
        <f t="shared" si="40"/>
        <v>0</v>
      </c>
      <c r="BT51" s="24">
        <f t="shared" si="40"/>
        <v>0</v>
      </c>
      <c r="BU51" s="24">
        <f t="shared" si="40"/>
        <v>0</v>
      </c>
      <c r="BV51" s="24">
        <f t="shared" si="40"/>
        <v>0</v>
      </c>
      <c r="BW51" s="25">
        <f t="shared" si="27"/>
        <v>2.1379233284712598E-2</v>
      </c>
      <c r="BX51" s="24">
        <f t="shared" si="41"/>
        <v>1246165</v>
      </c>
      <c r="BY51" s="24"/>
      <c r="BZ51" s="24"/>
      <c r="CA51" s="24"/>
      <c r="CB51" s="24"/>
      <c r="CC51" s="24"/>
      <c r="CD51" s="24"/>
      <c r="CE51" s="24"/>
      <c r="CF51" s="24"/>
      <c r="CG51" s="24"/>
      <c r="CH51" s="24"/>
      <c r="CI51" s="24"/>
      <c r="CJ51" s="24"/>
      <c r="CK51" s="24"/>
      <c r="CL51" s="24"/>
      <c r="CM51" s="24"/>
      <c r="CN51" s="24">
        <f>+'[1]FEBRERO 2018'!$H$616</f>
        <v>1246165</v>
      </c>
      <c r="CO51" s="24"/>
      <c r="CP51" s="24"/>
      <c r="CQ51" s="24"/>
      <c r="CR51" s="24"/>
      <c r="CS51" s="24"/>
      <c r="CT51" s="25">
        <f t="shared" si="7"/>
        <v>0.97862076671528742</v>
      </c>
      <c r="CU51" s="24">
        <f t="shared" si="45"/>
        <v>57042408</v>
      </c>
      <c r="CV51" s="24">
        <f t="shared" si="42"/>
        <v>0</v>
      </c>
      <c r="CW51" s="24">
        <f t="shared" si="42"/>
        <v>0</v>
      </c>
      <c r="CX51" s="24">
        <f t="shared" si="42"/>
        <v>1288573</v>
      </c>
      <c r="CY51" s="24">
        <f t="shared" si="42"/>
        <v>0</v>
      </c>
      <c r="CZ51" s="24">
        <f t="shared" si="42"/>
        <v>0</v>
      </c>
      <c r="DA51" s="24">
        <f t="shared" si="42"/>
        <v>0</v>
      </c>
      <c r="DB51" s="24">
        <f t="shared" si="42"/>
        <v>7000000</v>
      </c>
      <c r="DC51" s="24">
        <f t="shared" si="42"/>
        <v>0</v>
      </c>
      <c r="DD51" s="24">
        <f t="shared" si="42"/>
        <v>0</v>
      </c>
      <c r="DE51" s="24">
        <f t="shared" si="42"/>
        <v>0</v>
      </c>
      <c r="DF51" s="24">
        <f t="shared" si="42"/>
        <v>0</v>
      </c>
      <c r="DG51" s="24">
        <f t="shared" si="42"/>
        <v>0</v>
      </c>
      <c r="DH51" s="24">
        <f t="shared" si="42"/>
        <v>10000000</v>
      </c>
      <c r="DI51" s="24">
        <f t="shared" si="42"/>
        <v>0</v>
      </c>
      <c r="DJ51" s="24">
        <f t="shared" si="42"/>
        <v>0</v>
      </c>
      <c r="DK51" s="24">
        <f t="shared" si="42"/>
        <v>38753835</v>
      </c>
      <c r="DL51" s="24">
        <f t="shared" si="43"/>
        <v>0</v>
      </c>
      <c r="DM51" s="24">
        <f t="shared" si="43"/>
        <v>0</v>
      </c>
      <c r="DN51" s="24">
        <f t="shared" si="43"/>
        <v>0</v>
      </c>
      <c r="DO51" s="24">
        <f t="shared" si="43"/>
        <v>0</v>
      </c>
      <c r="DP51" s="24">
        <f t="shared" si="43"/>
        <v>0</v>
      </c>
      <c r="DR51" s="29">
        <f t="shared" si="35"/>
        <v>58288573</v>
      </c>
      <c r="DS51" s="29">
        <f t="shared" si="36"/>
        <v>58288573</v>
      </c>
      <c r="DT51" s="29">
        <f t="shared" si="11"/>
        <v>58288573</v>
      </c>
    </row>
    <row r="52" spans="1:124" ht="37.5" customHeight="1" x14ac:dyDescent="0.25">
      <c r="A52" s="188"/>
      <c r="B52" s="199"/>
      <c r="C52" s="20" t="s">
        <v>167</v>
      </c>
      <c r="D52" s="32" t="s">
        <v>168</v>
      </c>
      <c r="E52" s="22">
        <v>410</v>
      </c>
      <c r="F52" s="23" t="s">
        <v>169</v>
      </c>
      <c r="G52" s="24">
        <f t="shared" si="37"/>
        <v>219164005</v>
      </c>
      <c r="H52" s="24"/>
      <c r="I52" s="24"/>
      <c r="J52" s="24">
        <v>2164005</v>
      </c>
      <c r="K52" s="24"/>
      <c r="L52" s="24"/>
      <c r="M52" s="24"/>
      <c r="N52" s="24">
        <v>57000000</v>
      </c>
      <c r="O52" s="24">
        <v>13000000</v>
      </c>
      <c r="P52" s="24"/>
      <c r="Q52" s="24">
        <v>25000000</v>
      </c>
      <c r="R52" s="24">
        <v>72000000</v>
      </c>
      <c r="S52" s="24"/>
      <c r="T52" s="24">
        <f>10000000+25000000</f>
        <v>35000000</v>
      </c>
      <c r="U52" s="24"/>
      <c r="V52" s="24"/>
      <c r="W52" s="24"/>
      <c r="X52" s="24"/>
      <c r="Y52" s="24"/>
      <c r="Z52" s="24"/>
      <c r="AA52" s="24"/>
      <c r="AB52" s="24">
        <v>15000000</v>
      </c>
      <c r="AC52" s="25">
        <f t="shared" si="47"/>
        <v>0</v>
      </c>
      <c r="AD52" s="24">
        <f t="shared" si="38"/>
        <v>0</v>
      </c>
      <c r="AE52" s="24"/>
      <c r="AF52" s="24"/>
      <c r="AG52" s="24"/>
      <c r="AH52" s="24"/>
      <c r="AI52" s="24"/>
      <c r="AJ52" s="24"/>
      <c r="AK52" s="24"/>
      <c r="AL52" s="24"/>
      <c r="AM52" s="24"/>
      <c r="AN52" s="24"/>
      <c r="AO52" s="24"/>
      <c r="AP52" s="24"/>
      <c r="AQ52" s="24"/>
      <c r="AR52" s="24"/>
      <c r="AS52" s="24"/>
      <c r="AT52" s="24"/>
      <c r="AU52" s="24"/>
      <c r="AV52" s="24"/>
      <c r="AW52" s="24"/>
      <c r="AX52" s="24"/>
      <c r="AY52" s="24"/>
      <c r="AZ52" s="25">
        <f t="shared" si="2"/>
        <v>1</v>
      </c>
      <c r="BA52" s="24">
        <f t="shared" si="44"/>
        <v>219164005</v>
      </c>
      <c r="BB52" s="24">
        <f t="shared" si="39"/>
        <v>0</v>
      </c>
      <c r="BC52" s="24">
        <f t="shared" si="39"/>
        <v>0</v>
      </c>
      <c r="BD52" s="24">
        <f t="shared" si="39"/>
        <v>2164005</v>
      </c>
      <c r="BE52" s="24">
        <f t="shared" si="39"/>
        <v>0</v>
      </c>
      <c r="BF52" s="24">
        <f t="shared" si="39"/>
        <v>0</v>
      </c>
      <c r="BG52" s="24">
        <f t="shared" ref="BG52:BQ70" si="48">M52-AJ52</f>
        <v>0</v>
      </c>
      <c r="BH52" s="24">
        <f t="shared" si="48"/>
        <v>57000000</v>
      </c>
      <c r="BI52" s="24">
        <f t="shared" si="48"/>
        <v>13000000</v>
      </c>
      <c r="BJ52" s="24">
        <f t="shared" si="48"/>
        <v>0</v>
      </c>
      <c r="BK52" s="24">
        <f t="shared" si="48"/>
        <v>25000000</v>
      </c>
      <c r="BL52" s="24">
        <f t="shared" si="48"/>
        <v>72000000</v>
      </c>
      <c r="BM52" s="24">
        <f t="shared" si="48"/>
        <v>0</v>
      </c>
      <c r="BN52" s="24">
        <f t="shared" si="48"/>
        <v>35000000</v>
      </c>
      <c r="BO52" s="24">
        <f t="shared" si="48"/>
        <v>0</v>
      </c>
      <c r="BP52" s="24">
        <f t="shared" si="48"/>
        <v>0</v>
      </c>
      <c r="BQ52" s="24">
        <f t="shared" si="48"/>
        <v>0</v>
      </c>
      <c r="BR52" s="24">
        <f t="shared" si="40"/>
        <v>0</v>
      </c>
      <c r="BS52" s="24">
        <f t="shared" si="40"/>
        <v>0</v>
      </c>
      <c r="BT52" s="24">
        <f t="shared" si="40"/>
        <v>0</v>
      </c>
      <c r="BU52" s="24">
        <f t="shared" si="40"/>
        <v>0</v>
      </c>
      <c r="BV52" s="24">
        <f t="shared" si="40"/>
        <v>15000000</v>
      </c>
      <c r="BW52" s="25">
        <f t="shared" si="27"/>
        <v>0</v>
      </c>
      <c r="BX52" s="24">
        <f t="shared" si="41"/>
        <v>0</v>
      </c>
      <c r="BY52" s="24"/>
      <c r="BZ52" s="24"/>
      <c r="CA52" s="24"/>
      <c r="CB52" s="24"/>
      <c r="CC52" s="24"/>
      <c r="CD52" s="24"/>
      <c r="CE52" s="24"/>
      <c r="CF52" s="24"/>
      <c r="CG52" s="24"/>
      <c r="CH52" s="24"/>
      <c r="CI52" s="24"/>
      <c r="CJ52" s="24"/>
      <c r="CK52" s="24"/>
      <c r="CL52" s="24"/>
      <c r="CM52" s="24"/>
      <c r="CN52" s="24"/>
      <c r="CO52" s="24"/>
      <c r="CP52" s="24"/>
      <c r="CQ52" s="24"/>
      <c r="CR52" s="24"/>
      <c r="CS52" s="24"/>
      <c r="CT52" s="25">
        <f t="shared" si="7"/>
        <v>1</v>
      </c>
      <c r="CU52" s="24">
        <f t="shared" si="45"/>
        <v>219164005</v>
      </c>
      <c r="CV52" s="24">
        <f t="shared" si="42"/>
        <v>0</v>
      </c>
      <c r="CW52" s="24">
        <f t="shared" si="42"/>
        <v>0</v>
      </c>
      <c r="CX52" s="24">
        <f t="shared" si="42"/>
        <v>2164005</v>
      </c>
      <c r="CY52" s="24">
        <f t="shared" si="42"/>
        <v>0</v>
      </c>
      <c r="CZ52" s="24">
        <f t="shared" si="42"/>
        <v>0</v>
      </c>
      <c r="DA52" s="24">
        <f t="shared" ref="DA52:DK70" si="49">M52-CD52</f>
        <v>0</v>
      </c>
      <c r="DB52" s="24">
        <f t="shared" si="49"/>
        <v>57000000</v>
      </c>
      <c r="DC52" s="24">
        <f t="shared" si="49"/>
        <v>13000000</v>
      </c>
      <c r="DD52" s="24">
        <f t="shared" si="49"/>
        <v>0</v>
      </c>
      <c r="DE52" s="24">
        <f t="shared" si="49"/>
        <v>25000000</v>
      </c>
      <c r="DF52" s="24">
        <f t="shared" si="49"/>
        <v>72000000</v>
      </c>
      <c r="DG52" s="24">
        <f t="shared" si="49"/>
        <v>0</v>
      </c>
      <c r="DH52" s="24">
        <f t="shared" si="49"/>
        <v>35000000</v>
      </c>
      <c r="DI52" s="24">
        <f t="shared" si="49"/>
        <v>0</v>
      </c>
      <c r="DJ52" s="24">
        <f t="shared" si="49"/>
        <v>0</v>
      </c>
      <c r="DK52" s="24">
        <f t="shared" si="49"/>
        <v>0</v>
      </c>
      <c r="DL52" s="24">
        <f t="shared" si="43"/>
        <v>0</v>
      </c>
      <c r="DM52" s="24">
        <f t="shared" si="43"/>
        <v>0</v>
      </c>
      <c r="DN52" s="24">
        <f t="shared" si="43"/>
        <v>0</v>
      </c>
      <c r="DO52" s="24">
        <f t="shared" si="43"/>
        <v>0</v>
      </c>
      <c r="DP52" s="24">
        <f t="shared" si="43"/>
        <v>15000000</v>
      </c>
      <c r="DR52" s="29">
        <f t="shared" si="35"/>
        <v>219164005</v>
      </c>
      <c r="DS52" s="29">
        <f t="shared" si="36"/>
        <v>219164005</v>
      </c>
      <c r="DT52" s="29">
        <f t="shared" si="11"/>
        <v>219164005</v>
      </c>
    </row>
    <row r="53" spans="1:124" ht="23.25" customHeight="1" x14ac:dyDescent="0.25">
      <c r="A53" s="188"/>
      <c r="B53" s="199"/>
      <c r="C53" s="20" t="s">
        <v>170</v>
      </c>
      <c r="D53" s="32" t="s">
        <v>171</v>
      </c>
      <c r="E53" s="22">
        <v>410</v>
      </c>
      <c r="F53" s="23" t="s">
        <v>127</v>
      </c>
      <c r="G53" s="24">
        <f t="shared" si="37"/>
        <v>114496542</v>
      </c>
      <c r="H53" s="24"/>
      <c r="I53" s="24"/>
      <c r="J53" s="24">
        <v>18496542</v>
      </c>
      <c r="K53" s="24"/>
      <c r="L53" s="24"/>
      <c r="M53" s="24"/>
      <c r="N53" s="24">
        <v>86000000</v>
      </c>
      <c r="O53" s="24"/>
      <c r="P53" s="24"/>
      <c r="Q53" s="24"/>
      <c r="R53" s="24"/>
      <c r="S53" s="24"/>
      <c r="T53" s="24">
        <v>10000000</v>
      </c>
      <c r="U53" s="24"/>
      <c r="V53" s="24"/>
      <c r="W53" s="24"/>
      <c r="X53" s="24"/>
      <c r="Y53" s="24"/>
      <c r="Z53" s="24"/>
      <c r="AA53" s="24"/>
      <c r="AB53" s="24"/>
      <c r="AC53" s="25">
        <f t="shared" si="47"/>
        <v>0.15583947504720275</v>
      </c>
      <c r="AD53" s="24">
        <f t="shared" si="38"/>
        <v>17843081</v>
      </c>
      <c r="AE53" s="24"/>
      <c r="AF53" s="24"/>
      <c r="AG53" s="24"/>
      <c r="AH53" s="24"/>
      <c r="AI53" s="24"/>
      <c r="AJ53" s="24"/>
      <c r="AK53" s="24">
        <f>+'[1]FEBRERO 2018'!$P$634</f>
        <v>17843081</v>
      </c>
      <c r="AL53" s="24"/>
      <c r="AM53" s="24"/>
      <c r="AN53" s="24"/>
      <c r="AO53" s="24"/>
      <c r="AP53" s="24"/>
      <c r="AQ53" s="24"/>
      <c r="AR53" s="24"/>
      <c r="AS53" s="24"/>
      <c r="AT53" s="24"/>
      <c r="AU53" s="24"/>
      <c r="AV53" s="24"/>
      <c r="AW53" s="24"/>
      <c r="AX53" s="24"/>
      <c r="AY53" s="24"/>
      <c r="AZ53" s="25">
        <f t="shared" si="2"/>
        <v>0.84416052495279725</v>
      </c>
      <c r="BA53" s="24">
        <f t="shared" si="44"/>
        <v>96653461</v>
      </c>
      <c r="BB53" s="24">
        <f t="shared" ref="BB53:BQ84" si="50">H53-AE53</f>
        <v>0</v>
      </c>
      <c r="BC53" s="24">
        <f t="shared" si="50"/>
        <v>0</v>
      </c>
      <c r="BD53" s="24">
        <f t="shared" si="50"/>
        <v>18496542</v>
      </c>
      <c r="BE53" s="24">
        <f t="shared" si="50"/>
        <v>0</v>
      </c>
      <c r="BF53" s="24">
        <f t="shared" si="50"/>
        <v>0</v>
      </c>
      <c r="BG53" s="24">
        <f t="shared" si="48"/>
        <v>0</v>
      </c>
      <c r="BH53" s="24">
        <f t="shared" si="48"/>
        <v>68156919</v>
      </c>
      <c r="BI53" s="24">
        <f t="shared" si="48"/>
        <v>0</v>
      </c>
      <c r="BJ53" s="24">
        <f t="shared" si="48"/>
        <v>0</v>
      </c>
      <c r="BK53" s="24">
        <f t="shared" si="48"/>
        <v>0</v>
      </c>
      <c r="BL53" s="24">
        <f t="shared" si="48"/>
        <v>0</v>
      </c>
      <c r="BM53" s="24">
        <f t="shared" si="48"/>
        <v>0</v>
      </c>
      <c r="BN53" s="24">
        <f t="shared" si="48"/>
        <v>10000000</v>
      </c>
      <c r="BO53" s="24">
        <f t="shared" si="48"/>
        <v>0</v>
      </c>
      <c r="BP53" s="24">
        <f t="shared" si="48"/>
        <v>0</v>
      </c>
      <c r="BQ53" s="24">
        <f t="shared" si="48"/>
        <v>0</v>
      </c>
      <c r="BR53" s="24">
        <f t="shared" si="40"/>
        <v>0</v>
      </c>
      <c r="BS53" s="24">
        <f t="shared" si="40"/>
        <v>0</v>
      </c>
      <c r="BT53" s="24">
        <f t="shared" si="40"/>
        <v>0</v>
      </c>
      <c r="BU53" s="24">
        <f t="shared" si="40"/>
        <v>0</v>
      </c>
      <c r="BV53" s="24">
        <f t="shared" si="40"/>
        <v>0</v>
      </c>
      <c r="BW53" s="25">
        <f t="shared" si="27"/>
        <v>0.15583947504720275</v>
      </c>
      <c r="BX53" s="24">
        <f t="shared" si="41"/>
        <v>17843081</v>
      </c>
      <c r="BY53" s="24"/>
      <c r="BZ53" s="24"/>
      <c r="CA53" s="24"/>
      <c r="CB53" s="24"/>
      <c r="CC53" s="24"/>
      <c r="CD53" s="24"/>
      <c r="CE53" s="24">
        <f>+'[1]FEBRERO 2018'!$H$632</f>
        <v>17843081</v>
      </c>
      <c r="CF53" s="24"/>
      <c r="CG53" s="24"/>
      <c r="CH53" s="24"/>
      <c r="CI53" s="24"/>
      <c r="CJ53" s="24"/>
      <c r="CK53" s="24"/>
      <c r="CL53" s="24"/>
      <c r="CM53" s="24"/>
      <c r="CN53" s="24"/>
      <c r="CO53" s="24"/>
      <c r="CP53" s="24"/>
      <c r="CQ53" s="24"/>
      <c r="CR53" s="24"/>
      <c r="CS53" s="24"/>
      <c r="CT53" s="25">
        <f t="shared" si="7"/>
        <v>0.84416052495279725</v>
      </c>
      <c r="CU53" s="24">
        <f t="shared" si="45"/>
        <v>96653461</v>
      </c>
      <c r="CV53" s="24">
        <f t="shared" ref="CV53:CZ70" si="51">H53-BY53</f>
        <v>0</v>
      </c>
      <c r="CW53" s="24">
        <f t="shared" si="51"/>
        <v>0</v>
      </c>
      <c r="CX53" s="24">
        <f t="shared" si="51"/>
        <v>18496542</v>
      </c>
      <c r="CY53" s="24">
        <f t="shared" si="51"/>
        <v>0</v>
      </c>
      <c r="CZ53" s="24">
        <f t="shared" si="51"/>
        <v>0</v>
      </c>
      <c r="DA53" s="24">
        <f t="shared" si="49"/>
        <v>0</v>
      </c>
      <c r="DB53" s="24">
        <f t="shared" si="49"/>
        <v>68156919</v>
      </c>
      <c r="DC53" s="24">
        <f t="shared" si="49"/>
        <v>0</v>
      </c>
      <c r="DD53" s="24">
        <f t="shared" si="49"/>
        <v>0</v>
      </c>
      <c r="DE53" s="24">
        <f t="shared" si="49"/>
        <v>0</v>
      </c>
      <c r="DF53" s="24">
        <f t="shared" si="49"/>
        <v>0</v>
      </c>
      <c r="DG53" s="24">
        <f t="shared" si="49"/>
        <v>0</v>
      </c>
      <c r="DH53" s="24">
        <f t="shared" si="49"/>
        <v>10000000</v>
      </c>
      <c r="DI53" s="24">
        <f t="shared" si="49"/>
        <v>0</v>
      </c>
      <c r="DJ53" s="24">
        <f t="shared" si="49"/>
        <v>0</v>
      </c>
      <c r="DK53" s="24">
        <f t="shared" si="49"/>
        <v>0</v>
      </c>
      <c r="DL53" s="24">
        <f t="shared" si="43"/>
        <v>0</v>
      </c>
      <c r="DM53" s="24">
        <f t="shared" si="43"/>
        <v>0</v>
      </c>
      <c r="DN53" s="24">
        <f t="shared" si="43"/>
        <v>0</v>
      </c>
      <c r="DO53" s="24">
        <f t="shared" si="43"/>
        <v>0</v>
      </c>
      <c r="DP53" s="24">
        <f t="shared" si="43"/>
        <v>0</v>
      </c>
      <c r="DR53" s="29">
        <f t="shared" si="35"/>
        <v>114496542</v>
      </c>
      <c r="DS53" s="29">
        <f t="shared" si="36"/>
        <v>114496542</v>
      </c>
      <c r="DT53" s="29">
        <f t="shared" si="11"/>
        <v>114496542</v>
      </c>
    </row>
    <row r="54" spans="1:124" ht="30" x14ac:dyDescent="0.25">
      <c r="A54" s="188"/>
      <c r="B54" s="53"/>
      <c r="C54" s="20" t="s">
        <v>172</v>
      </c>
      <c r="D54" s="32" t="s">
        <v>173</v>
      </c>
      <c r="E54" s="22">
        <v>410</v>
      </c>
      <c r="F54" s="23" t="s">
        <v>174</v>
      </c>
      <c r="G54" s="24">
        <f t="shared" si="37"/>
        <v>4263384</v>
      </c>
      <c r="H54" s="24"/>
      <c r="I54" s="24"/>
      <c r="J54" s="24"/>
      <c r="K54" s="24"/>
      <c r="L54" s="24"/>
      <c r="M54" s="24"/>
      <c r="N54" s="24"/>
      <c r="O54" s="24"/>
      <c r="P54" s="24"/>
      <c r="Q54" s="24"/>
      <c r="R54" s="24"/>
      <c r="S54" s="24"/>
      <c r="T54" s="24"/>
      <c r="U54" s="24"/>
      <c r="V54" s="24"/>
      <c r="W54" s="24"/>
      <c r="X54" s="24"/>
      <c r="Y54" s="24"/>
      <c r="Z54" s="24"/>
      <c r="AA54" s="24"/>
      <c r="AB54" s="24">
        <v>4263384</v>
      </c>
      <c r="AC54" s="25">
        <f t="shared" si="47"/>
        <v>0</v>
      </c>
      <c r="AD54" s="24">
        <f t="shared" si="38"/>
        <v>0</v>
      </c>
      <c r="AE54" s="24"/>
      <c r="AF54" s="24"/>
      <c r="AG54" s="24"/>
      <c r="AH54" s="24"/>
      <c r="AI54" s="24"/>
      <c r="AJ54" s="24"/>
      <c r="AK54" s="24"/>
      <c r="AL54" s="24"/>
      <c r="AM54" s="24"/>
      <c r="AN54" s="24"/>
      <c r="AO54" s="24"/>
      <c r="AP54" s="24"/>
      <c r="AQ54" s="24"/>
      <c r="AR54" s="24"/>
      <c r="AS54" s="24"/>
      <c r="AT54" s="24"/>
      <c r="AU54" s="24"/>
      <c r="AV54" s="24"/>
      <c r="AW54" s="24"/>
      <c r="AX54" s="24"/>
      <c r="AY54" s="24"/>
      <c r="AZ54" s="25">
        <f t="shared" si="2"/>
        <v>1</v>
      </c>
      <c r="BA54" s="24">
        <f t="shared" si="44"/>
        <v>4263384</v>
      </c>
      <c r="BB54" s="24">
        <f t="shared" si="50"/>
        <v>0</v>
      </c>
      <c r="BC54" s="24">
        <f t="shared" si="50"/>
        <v>0</v>
      </c>
      <c r="BD54" s="24">
        <f t="shared" si="50"/>
        <v>0</v>
      </c>
      <c r="BE54" s="24">
        <f t="shared" si="50"/>
        <v>0</v>
      </c>
      <c r="BF54" s="24">
        <f t="shared" si="50"/>
        <v>0</v>
      </c>
      <c r="BG54" s="24">
        <f t="shared" si="48"/>
        <v>0</v>
      </c>
      <c r="BH54" s="24">
        <f t="shared" si="48"/>
        <v>0</v>
      </c>
      <c r="BI54" s="24">
        <f t="shared" si="48"/>
        <v>0</v>
      </c>
      <c r="BJ54" s="24">
        <f t="shared" si="48"/>
        <v>0</v>
      </c>
      <c r="BK54" s="24">
        <f t="shared" si="48"/>
        <v>0</v>
      </c>
      <c r="BL54" s="24">
        <f t="shared" si="48"/>
        <v>0</v>
      </c>
      <c r="BM54" s="24">
        <f t="shared" si="48"/>
        <v>0</v>
      </c>
      <c r="BN54" s="24">
        <f t="shared" si="48"/>
        <v>0</v>
      </c>
      <c r="BO54" s="24">
        <f t="shared" si="48"/>
        <v>0</v>
      </c>
      <c r="BP54" s="24">
        <f t="shared" si="48"/>
        <v>0</v>
      </c>
      <c r="BQ54" s="24">
        <f t="shared" si="48"/>
        <v>0</v>
      </c>
      <c r="BR54" s="24">
        <f t="shared" si="40"/>
        <v>0</v>
      </c>
      <c r="BS54" s="24">
        <f t="shared" si="40"/>
        <v>0</v>
      </c>
      <c r="BT54" s="24">
        <f t="shared" si="40"/>
        <v>0</v>
      </c>
      <c r="BU54" s="24">
        <f t="shared" si="40"/>
        <v>0</v>
      </c>
      <c r="BV54" s="24">
        <f t="shared" si="40"/>
        <v>4263384</v>
      </c>
      <c r="BW54" s="25">
        <f t="shared" si="27"/>
        <v>0</v>
      </c>
      <c r="BX54" s="24">
        <f t="shared" si="41"/>
        <v>0</v>
      </c>
      <c r="BY54" s="24"/>
      <c r="BZ54" s="24"/>
      <c r="CA54" s="24"/>
      <c r="CB54" s="24"/>
      <c r="CC54" s="24"/>
      <c r="CD54" s="24"/>
      <c r="CE54" s="24"/>
      <c r="CF54" s="24"/>
      <c r="CG54" s="24"/>
      <c r="CH54" s="24"/>
      <c r="CI54" s="24"/>
      <c r="CJ54" s="24"/>
      <c r="CK54" s="24"/>
      <c r="CL54" s="24"/>
      <c r="CM54" s="24"/>
      <c r="CN54" s="24"/>
      <c r="CO54" s="24"/>
      <c r="CP54" s="24"/>
      <c r="CQ54" s="24"/>
      <c r="CR54" s="24"/>
      <c r="CS54" s="24"/>
      <c r="CT54" s="25">
        <f t="shared" si="7"/>
        <v>1</v>
      </c>
      <c r="CU54" s="24">
        <f t="shared" si="45"/>
        <v>4263384</v>
      </c>
      <c r="CV54" s="24">
        <f t="shared" si="51"/>
        <v>0</v>
      </c>
      <c r="CW54" s="24">
        <f t="shared" si="51"/>
        <v>0</v>
      </c>
      <c r="CX54" s="24">
        <f t="shared" si="51"/>
        <v>0</v>
      </c>
      <c r="CY54" s="24">
        <f t="shared" si="51"/>
        <v>0</v>
      </c>
      <c r="CZ54" s="24">
        <f t="shared" si="51"/>
        <v>0</v>
      </c>
      <c r="DA54" s="24">
        <f t="shared" si="49"/>
        <v>0</v>
      </c>
      <c r="DB54" s="24">
        <f t="shared" si="49"/>
        <v>0</v>
      </c>
      <c r="DC54" s="24">
        <f t="shared" si="49"/>
        <v>0</v>
      </c>
      <c r="DD54" s="24">
        <f t="shared" si="49"/>
        <v>0</v>
      </c>
      <c r="DE54" s="24">
        <f t="shared" si="49"/>
        <v>0</v>
      </c>
      <c r="DF54" s="24">
        <f t="shared" si="49"/>
        <v>0</v>
      </c>
      <c r="DG54" s="24">
        <f t="shared" si="49"/>
        <v>0</v>
      </c>
      <c r="DH54" s="24">
        <f t="shared" si="49"/>
        <v>0</v>
      </c>
      <c r="DI54" s="24">
        <f t="shared" si="49"/>
        <v>0</v>
      </c>
      <c r="DJ54" s="24">
        <f t="shared" si="49"/>
        <v>0</v>
      </c>
      <c r="DK54" s="24">
        <f t="shared" si="49"/>
        <v>0</v>
      </c>
      <c r="DL54" s="24">
        <f t="shared" si="43"/>
        <v>0</v>
      </c>
      <c r="DM54" s="24">
        <f t="shared" si="43"/>
        <v>0</v>
      </c>
      <c r="DN54" s="24">
        <f t="shared" si="43"/>
        <v>0</v>
      </c>
      <c r="DO54" s="24">
        <f t="shared" si="43"/>
        <v>0</v>
      </c>
      <c r="DP54" s="24">
        <f t="shared" si="43"/>
        <v>4263384</v>
      </c>
      <c r="DR54" s="29">
        <f t="shared" si="35"/>
        <v>4263384</v>
      </c>
      <c r="DS54" s="29">
        <f t="shared" si="36"/>
        <v>4263384</v>
      </c>
      <c r="DT54" s="29">
        <f t="shared" si="11"/>
        <v>4263384</v>
      </c>
    </row>
    <row r="55" spans="1:124" ht="36" customHeight="1" x14ac:dyDescent="0.25">
      <c r="A55" s="188"/>
      <c r="B55" s="53"/>
      <c r="C55" s="20" t="s">
        <v>175</v>
      </c>
      <c r="D55" s="32" t="s">
        <v>176</v>
      </c>
      <c r="E55" s="22">
        <v>410</v>
      </c>
      <c r="F55" s="23" t="s">
        <v>127</v>
      </c>
      <c r="G55" s="24">
        <f t="shared" si="37"/>
        <v>107531670</v>
      </c>
      <c r="H55" s="24"/>
      <c r="I55" s="24"/>
      <c r="J55" s="24"/>
      <c r="K55" s="24"/>
      <c r="L55" s="24"/>
      <c r="M55" s="24"/>
      <c r="N55" s="24">
        <v>107531670</v>
      </c>
      <c r="O55" s="24"/>
      <c r="P55" s="24"/>
      <c r="Q55" s="24"/>
      <c r="R55" s="24"/>
      <c r="S55" s="24"/>
      <c r="T55" s="24"/>
      <c r="U55" s="24"/>
      <c r="V55" s="24"/>
      <c r="W55" s="24"/>
      <c r="X55" s="24"/>
      <c r="Y55" s="24"/>
      <c r="Z55" s="24"/>
      <c r="AA55" s="24"/>
      <c r="AB55" s="24"/>
      <c r="AC55" s="25">
        <f t="shared" si="47"/>
        <v>0</v>
      </c>
      <c r="AD55" s="24">
        <f t="shared" si="38"/>
        <v>0</v>
      </c>
      <c r="AE55" s="24"/>
      <c r="AF55" s="24"/>
      <c r="AG55" s="24"/>
      <c r="AH55" s="24"/>
      <c r="AI55" s="24"/>
      <c r="AJ55" s="24"/>
      <c r="AK55" s="24"/>
      <c r="AL55" s="24"/>
      <c r="AM55" s="24"/>
      <c r="AN55" s="24"/>
      <c r="AO55" s="24"/>
      <c r="AP55" s="24"/>
      <c r="AQ55" s="24"/>
      <c r="AR55" s="24"/>
      <c r="AS55" s="24"/>
      <c r="AT55" s="24"/>
      <c r="AU55" s="24"/>
      <c r="AV55" s="24"/>
      <c r="AW55" s="24"/>
      <c r="AX55" s="24"/>
      <c r="AY55" s="24"/>
      <c r="AZ55" s="25">
        <f t="shared" si="2"/>
        <v>1</v>
      </c>
      <c r="BA55" s="24">
        <f t="shared" si="44"/>
        <v>107531670</v>
      </c>
      <c r="BB55" s="24">
        <f t="shared" si="50"/>
        <v>0</v>
      </c>
      <c r="BC55" s="24">
        <f t="shared" si="50"/>
        <v>0</v>
      </c>
      <c r="BD55" s="24">
        <f t="shared" si="50"/>
        <v>0</v>
      </c>
      <c r="BE55" s="24">
        <f t="shared" si="50"/>
        <v>0</v>
      </c>
      <c r="BF55" s="24">
        <f t="shared" si="50"/>
        <v>0</v>
      </c>
      <c r="BG55" s="24">
        <f t="shared" si="48"/>
        <v>0</v>
      </c>
      <c r="BH55" s="24">
        <f t="shared" si="48"/>
        <v>107531670</v>
      </c>
      <c r="BI55" s="24">
        <f t="shared" si="48"/>
        <v>0</v>
      </c>
      <c r="BJ55" s="24">
        <f t="shared" si="48"/>
        <v>0</v>
      </c>
      <c r="BK55" s="24">
        <f t="shared" si="48"/>
        <v>0</v>
      </c>
      <c r="BL55" s="24">
        <f t="shared" si="48"/>
        <v>0</v>
      </c>
      <c r="BM55" s="24">
        <f t="shared" si="48"/>
        <v>0</v>
      </c>
      <c r="BN55" s="24">
        <f t="shared" si="48"/>
        <v>0</v>
      </c>
      <c r="BO55" s="24">
        <f t="shared" si="48"/>
        <v>0</v>
      </c>
      <c r="BP55" s="24">
        <f t="shared" si="48"/>
        <v>0</v>
      </c>
      <c r="BQ55" s="24">
        <f t="shared" si="48"/>
        <v>0</v>
      </c>
      <c r="BR55" s="24">
        <f t="shared" si="40"/>
        <v>0</v>
      </c>
      <c r="BS55" s="24">
        <f t="shared" si="40"/>
        <v>0</v>
      </c>
      <c r="BT55" s="24">
        <f t="shared" si="40"/>
        <v>0</v>
      </c>
      <c r="BU55" s="24">
        <f t="shared" si="40"/>
        <v>0</v>
      </c>
      <c r="BV55" s="24">
        <f t="shared" si="40"/>
        <v>0</v>
      </c>
      <c r="BW55" s="25">
        <f t="shared" si="27"/>
        <v>0</v>
      </c>
      <c r="BX55" s="24"/>
      <c r="BY55" s="24"/>
      <c r="BZ55" s="24"/>
      <c r="CA55" s="24"/>
      <c r="CB55" s="24"/>
      <c r="CC55" s="24"/>
      <c r="CD55" s="24"/>
      <c r="CE55" s="24"/>
      <c r="CF55" s="24"/>
      <c r="CG55" s="24"/>
      <c r="CH55" s="24"/>
      <c r="CI55" s="24"/>
      <c r="CJ55" s="24"/>
      <c r="CK55" s="24"/>
      <c r="CL55" s="24"/>
      <c r="CM55" s="24"/>
      <c r="CN55" s="24"/>
      <c r="CO55" s="24"/>
      <c r="CP55" s="24"/>
      <c r="CQ55" s="24"/>
      <c r="CR55" s="24"/>
      <c r="CS55" s="24"/>
      <c r="CT55" s="25">
        <f t="shared" si="7"/>
        <v>1</v>
      </c>
      <c r="CU55" s="24">
        <f t="shared" si="45"/>
        <v>107531670</v>
      </c>
      <c r="CV55" s="24">
        <f t="shared" si="51"/>
        <v>0</v>
      </c>
      <c r="CW55" s="24">
        <f t="shared" si="51"/>
        <v>0</v>
      </c>
      <c r="CX55" s="24">
        <f t="shared" si="51"/>
        <v>0</v>
      </c>
      <c r="CY55" s="24">
        <f t="shared" si="51"/>
        <v>0</v>
      </c>
      <c r="CZ55" s="24">
        <f t="shared" si="51"/>
        <v>0</v>
      </c>
      <c r="DA55" s="24">
        <f t="shared" si="49"/>
        <v>0</v>
      </c>
      <c r="DB55" s="24">
        <f t="shared" si="49"/>
        <v>107531670</v>
      </c>
      <c r="DC55" s="24">
        <f t="shared" si="49"/>
        <v>0</v>
      </c>
      <c r="DD55" s="24">
        <f t="shared" si="49"/>
        <v>0</v>
      </c>
      <c r="DE55" s="24">
        <f t="shared" si="49"/>
        <v>0</v>
      </c>
      <c r="DF55" s="24">
        <f t="shared" si="49"/>
        <v>0</v>
      </c>
      <c r="DG55" s="24">
        <f t="shared" si="49"/>
        <v>0</v>
      </c>
      <c r="DH55" s="24">
        <f t="shared" si="49"/>
        <v>0</v>
      </c>
      <c r="DI55" s="24">
        <f t="shared" si="49"/>
        <v>0</v>
      </c>
      <c r="DJ55" s="24">
        <f t="shared" si="49"/>
        <v>0</v>
      </c>
      <c r="DK55" s="24">
        <f t="shared" si="49"/>
        <v>0</v>
      </c>
      <c r="DL55" s="24">
        <f t="shared" si="43"/>
        <v>0</v>
      </c>
      <c r="DM55" s="24">
        <f t="shared" si="43"/>
        <v>0</v>
      </c>
      <c r="DN55" s="24">
        <f t="shared" si="43"/>
        <v>0</v>
      </c>
      <c r="DO55" s="24">
        <f t="shared" si="43"/>
        <v>0</v>
      </c>
      <c r="DP55" s="24">
        <f t="shared" si="43"/>
        <v>0</v>
      </c>
      <c r="DR55" s="29">
        <f t="shared" si="35"/>
        <v>107531670</v>
      </c>
      <c r="DS55" s="29">
        <f t="shared" si="36"/>
        <v>107531670</v>
      </c>
      <c r="DT55" s="29">
        <f t="shared" si="11"/>
        <v>107531670</v>
      </c>
    </row>
    <row r="56" spans="1:124" ht="29.25" customHeight="1" x14ac:dyDescent="0.25">
      <c r="A56" s="188"/>
      <c r="B56" s="54" t="s">
        <v>177</v>
      </c>
      <c r="C56" s="20" t="s">
        <v>178</v>
      </c>
      <c r="D56" s="32" t="s">
        <v>179</v>
      </c>
      <c r="E56" s="22">
        <v>410</v>
      </c>
      <c r="F56" s="23" t="s">
        <v>127</v>
      </c>
      <c r="G56" s="24">
        <f t="shared" si="37"/>
        <v>400033334</v>
      </c>
      <c r="H56" s="24"/>
      <c r="I56" s="24"/>
      <c r="J56" s="24">
        <v>33334</v>
      </c>
      <c r="K56" s="24"/>
      <c r="L56" s="24"/>
      <c r="M56" s="24"/>
      <c r="N56" s="24"/>
      <c r="O56" s="24"/>
      <c r="P56" s="24"/>
      <c r="Q56" s="24"/>
      <c r="R56" s="24">
        <v>400000000</v>
      </c>
      <c r="S56" s="24"/>
      <c r="T56" s="24"/>
      <c r="U56" s="24"/>
      <c r="V56" s="24"/>
      <c r="W56" s="24"/>
      <c r="X56" s="24"/>
      <c r="Y56" s="24"/>
      <c r="Z56" s="24"/>
      <c r="AA56" s="24"/>
      <c r="AB56" s="24"/>
      <c r="AC56" s="25">
        <f t="shared" si="47"/>
        <v>0.14229272703559248</v>
      </c>
      <c r="AD56" s="24">
        <f t="shared" si="38"/>
        <v>56921834</v>
      </c>
      <c r="AE56" s="24"/>
      <c r="AF56" s="24"/>
      <c r="AG56" s="24"/>
      <c r="AH56" s="24"/>
      <c r="AI56" s="24"/>
      <c r="AJ56" s="24"/>
      <c r="AK56" s="24"/>
      <c r="AL56" s="24"/>
      <c r="AM56" s="24"/>
      <c r="AN56" s="24"/>
      <c r="AO56" s="24">
        <f>+'[2]ENERO 2018'!$T$571</f>
        <v>56921834</v>
      </c>
      <c r="AP56" s="24"/>
      <c r="AQ56" s="24"/>
      <c r="AR56" s="24"/>
      <c r="AS56" s="24"/>
      <c r="AT56" s="24"/>
      <c r="AU56" s="24"/>
      <c r="AV56" s="24"/>
      <c r="AW56" s="24"/>
      <c r="AX56" s="24"/>
      <c r="AY56" s="24"/>
      <c r="AZ56" s="25">
        <f t="shared" si="2"/>
        <v>0.85770727296440752</v>
      </c>
      <c r="BA56" s="24">
        <f t="shared" si="44"/>
        <v>343111500</v>
      </c>
      <c r="BB56" s="24">
        <f t="shared" si="50"/>
        <v>0</v>
      </c>
      <c r="BC56" s="24">
        <f t="shared" si="50"/>
        <v>0</v>
      </c>
      <c r="BD56" s="24">
        <f t="shared" si="50"/>
        <v>33334</v>
      </c>
      <c r="BE56" s="24">
        <f t="shared" si="50"/>
        <v>0</v>
      </c>
      <c r="BF56" s="24">
        <f t="shared" si="50"/>
        <v>0</v>
      </c>
      <c r="BG56" s="24">
        <f t="shared" si="48"/>
        <v>0</v>
      </c>
      <c r="BH56" s="24">
        <f t="shared" si="48"/>
        <v>0</v>
      </c>
      <c r="BI56" s="24">
        <f t="shared" si="48"/>
        <v>0</v>
      </c>
      <c r="BJ56" s="24">
        <f t="shared" si="48"/>
        <v>0</v>
      </c>
      <c r="BK56" s="24">
        <f t="shared" si="48"/>
        <v>0</v>
      </c>
      <c r="BL56" s="24">
        <f t="shared" si="48"/>
        <v>343078166</v>
      </c>
      <c r="BM56" s="24">
        <f t="shared" si="48"/>
        <v>0</v>
      </c>
      <c r="BN56" s="24">
        <f t="shared" si="48"/>
        <v>0</v>
      </c>
      <c r="BO56" s="24">
        <f t="shared" si="48"/>
        <v>0</v>
      </c>
      <c r="BP56" s="24">
        <f t="shared" si="48"/>
        <v>0</v>
      </c>
      <c r="BQ56" s="24">
        <f t="shared" si="48"/>
        <v>0</v>
      </c>
      <c r="BR56" s="24">
        <f t="shared" si="40"/>
        <v>0</v>
      </c>
      <c r="BS56" s="24">
        <f t="shared" si="40"/>
        <v>0</v>
      </c>
      <c r="BT56" s="24">
        <f t="shared" si="40"/>
        <v>0</v>
      </c>
      <c r="BU56" s="24">
        <f t="shared" si="40"/>
        <v>0</v>
      </c>
      <c r="BV56" s="24">
        <f t="shared" si="40"/>
        <v>0</v>
      </c>
      <c r="BW56" s="25">
        <f t="shared" si="27"/>
        <v>7.4327140947709119E-2</v>
      </c>
      <c r="BX56" s="24">
        <f t="shared" si="41"/>
        <v>29733334</v>
      </c>
      <c r="BY56" s="24"/>
      <c r="BZ56" s="24"/>
      <c r="CA56" s="24"/>
      <c r="CB56" s="24"/>
      <c r="CC56" s="24"/>
      <c r="CD56" s="24"/>
      <c r="CE56" s="24"/>
      <c r="CF56" s="24"/>
      <c r="CG56" s="24"/>
      <c r="CH56" s="24"/>
      <c r="CI56" s="24">
        <f>+'[1]FEBRERO 2018'!$H$654</f>
        <v>29733334</v>
      </c>
      <c r="CJ56" s="24"/>
      <c r="CK56" s="24"/>
      <c r="CL56" s="24"/>
      <c r="CM56" s="24"/>
      <c r="CN56" s="24"/>
      <c r="CO56" s="24"/>
      <c r="CP56" s="24"/>
      <c r="CQ56" s="24"/>
      <c r="CR56" s="24"/>
      <c r="CS56" s="24"/>
      <c r="CT56" s="25">
        <f t="shared" si="7"/>
        <v>0.92567285905229091</v>
      </c>
      <c r="CU56" s="24">
        <f t="shared" si="45"/>
        <v>370300000</v>
      </c>
      <c r="CV56" s="24">
        <f t="shared" si="51"/>
        <v>0</v>
      </c>
      <c r="CW56" s="24">
        <f t="shared" si="51"/>
        <v>0</v>
      </c>
      <c r="CX56" s="24">
        <f t="shared" si="51"/>
        <v>33334</v>
      </c>
      <c r="CY56" s="24">
        <f t="shared" si="51"/>
        <v>0</v>
      </c>
      <c r="CZ56" s="24">
        <f t="shared" si="51"/>
        <v>0</v>
      </c>
      <c r="DA56" s="24">
        <f t="shared" si="49"/>
        <v>0</v>
      </c>
      <c r="DB56" s="24">
        <f t="shared" si="49"/>
        <v>0</v>
      </c>
      <c r="DC56" s="24">
        <f t="shared" si="49"/>
        <v>0</v>
      </c>
      <c r="DD56" s="24">
        <f t="shared" si="49"/>
        <v>0</v>
      </c>
      <c r="DE56" s="24">
        <f t="shared" si="49"/>
        <v>0</v>
      </c>
      <c r="DF56" s="24">
        <f t="shared" si="49"/>
        <v>370266666</v>
      </c>
      <c r="DG56" s="24">
        <f t="shared" si="49"/>
        <v>0</v>
      </c>
      <c r="DH56" s="24">
        <f t="shared" si="49"/>
        <v>0</v>
      </c>
      <c r="DI56" s="24">
        <f t="shared" si="49"/>
        <v>0</v>
      </c>
      <c r="DJ56" s="24">
        <f t="shared" si="49"/>
        <v>0</v>
      </c>
      <c r="DK56" s="24">
        <f t="shared" si="49"/>
        <v>0</v>
      </c>
      <c r="DL56" s="24">
        <f t="shared" si="43"/>
        <v>0</v>
      </c>
      <c r="DM56" s="24">
        <f t="shared" si="43"/>
        <v>0</v>
      </c>
      <c r="DN56" s="24">
        <f t="shared" si="43"/>
        <v>0</v>
      </c>
      <c r="DO56" s="24">
        <f t="shared" si="43"/>
        <v>0</v>
      </c>
      <c r="DP56" s="24">
        <f t="shared" si="43"/>
        <v>0</v>
      </c>
      <c r="DR56" s="29">
        <f t="shared" si="35"/>
        <v>400033334</v>
      </c>
      <c r="DS56" s="29">
        <f t="shared" si="36"/>
        <v>400033334</v>
      </c>
      <c r="DT56" s="29">
        <f t="shared" si="11"/>
        <v>400033334</v>
      </c>
    </row>
    <row r="57" spans="1:124" ht="20.25" customHeight="1" x14ac:dyDescent="0.25">
      <c r="A57" s="188"/>
      <c r="B57" s="199" t="s">
        <v>180</v>
      </c>
      <c r="C57" s="20" t="s">
        <v>181</v>
      </c>
      <c r="D57" s="21" t="s">
        <v>182</v>
      </c>
      <c r="E57" s="22">
        <v>410</v>
      </c>
      <c r="F57" s="23" t="s">
        <v>127</v>
      </c>
      <c r="G57" s="24">
        <f t="shared" si="37"/>
        <v>3500000000</v>
      </c>
      <c r="H57" s="24"/>
      <c r="I57" s="24"/>
      <c r="J57" s="24"/>
      <c r="K57" s="24"/>
      <c r="L57" s="24"/>
      <c r="M57" s="24"/>
      <c r="N57" s="24"/>
      <c r="O57" s="24"/>
      <c r="P57" s="24"/>
      <c r="Q57" s="24"/>
      <c r="R57" s="24"/>
      <c r="S57" s="24"/>
      <c r="T57" s="24"/>
      <c r="U57" s="24"/>
      <c r="V57" s="24">
        <v>3500000000</v>
      </c>
      <c r="W57" s="24"/>
      <c r="X57" s="24"/>
      <c r="Y57" s="24"/>
      <c r="Z57" s="24"/>
      <c r="AA57" s="24"/>
      <c r="AB57" s="24"/>
      <c r="AC57" s="25">
        <f t="shared" si="47"/>
        <v>0.36401854485714286</v>
      </c>
      <c r="AD57" s="24">
        <f t="shared" si="38"/>
        <v>1274064907</v>
      </c>
      <c r="AE57" s="24"/>
      <c r="AF57" s="24"/>
      <c r="AG57" s="24"/>
      <c r="AH57" s="24"/>
      <c r="AI57" s="24"/>
      <c r="AJ57" s="24"/>
      <c r="AK57" s="24"/>
      <c r="AL57" s="24"/>
      <c r="AM57" s="24"/>
      <c r="AN57" s="24"/>
      <c r="AO57" s="24"/>
      <c r="AP57" s="24"/>
      <c r="AQ57" s="24"/>
      <c r="AR57" s="24"/>
      <c r="AS57" s="24">
        <f>+'[2]ENERO 2018'!$X$586</f>
        <v>1274064907</v>
      </c>
      <c r="AT57" s="24"/>
      <c r="AU57" s="24"/>
      <c r="AV57" s="24"/>
      <c r="AW57" s="24"/>
      <c r="AX57" s="24"/>
      <c r="AY57" s="24"/>
      <c r="AZ57" s="25">
        <f t="shared" si="2"/>
        <v>0.63598145514285709</v>
      </c>
      <c r="BA57" s="24">
        <f t="shared" si="44"/>
        <v>2225935093</v>
      </c>
      <c r="BB57" s="24">
        <f t="shared" si="50"/>
        <v>0</v>
      </c>
      <c r="BC57" s="24">
        <f t="shared" si="50"/>
        <v>0</v>
      </c>
      <c r="BD57" s="24">
        <f t="shared" si="50"/>
        <v>0</v>
      </c>
      <c r="BE57" s="24">
        <f t="shared" si="50"/>
        <v>0</v>
      </c>
      <c r="BF57" s="24">
        <f t="shared" si="50"/>
        <v>0</v>
      </c>
      <c r="BG57" s="24">
        <f t="shared" si="48"/>
        <v>0</v>
      </c>
      <c r="BH57" s="24">
        <f t="shared" si="48"/>
        <v>0</v>
      </c>
      <c r="BI57" s="24">
        <f t="shared" si="48"/>
        <v>0</v>
      </c>
      <c r="BJ57" s="24">
        <f t="shared" si="48"/>
        <v>0</v>
      </c>
      <c r="BK57" s="24">
        <f t="shared" si="48"/>
        <v>0</v>
      </c>
      <c r="BL57" s="24">
        <f t="shared" si="48"/>
        <v>0</v>
      </c>
      <c r="BM57" s="24">
        <f t="shared" si="48"/>
        <v>0</v>
      </c>
      <c r="BN57" s="24">
        <f t="shared" si="48"/>
        <v>0</v>
      </c>
      <c r="BO57" s="24">
        <f t="shared" si="48"/>
        <v>0</v>
      </c>
      <c r="BP57" s="24">
        <f t="shared" si="48"/>
        <v>2225935093</v>
      </c>
      <c r="BQ57" s="24">
        <f t="shared" si="48"/>
        <v>0</v>
      </c>
      <c r="BR57" s="24">
        <f t="shared" si="40"/>
        <v>0</v>
      </c>
      <c r="BS57" s="24">
        <f t="shared" si="40"/>
        <v>0</v>
      </c>
      <c r="BT57" s="24">
        <f t="shared" si="40"/>
        <v>0</v>
      </c>
      <c r="BU57" s="24">
        <f t="shared" si="40"/>
        <v>0</v>
      </c>
      <c r="BV57" s="24">
        <f t="shared" si="40"/>
        <v>0</v>
      </c>
      <c r="BW57" s="25">
        <f t="shared" si="27"/>
        <v>0.16461640171428571</v>
      </c>
      <c r="BX57" s="24">
        <f t="shared" si="41"/>
        <v>576157406</v>
      </c>
      <c r="BY57" s="24"/>
      <c r="BZ57" s="24"/>
      <c r="CA57" s="24"/>
      <c r="CB57" s="24"/>
      <c r="CC57" s="24"/>
      <c r="CD57" s="24"/>
      <c r="CE57" s="24"/>
      <c r="CF57" s="24"/>
      <c r="CG57" s="24"/>
      <c r="CH57" s="24"/>
      <c r="CI57" s="24"/>
      <c r="CJ57" s="24"/>
      <c r="CK57" s="24"/>
      <c r="CL57" s="24"/>
      <c r="CM57" s="24">
        <f>+'[1]FEBRERO 2018'!$H$669</f>
        <v>576157406</v>
      </c>
      <c r="CN57" s="24"/>
      <c r="CO57" s="24"/>
      <c r="CP57" s="24"/>
      <c r="CQ57" s="24"/>
      <c r="CR57" s="24"/>
      <c r="CS57" s="24"/>
      <c r="CT57" s="25">
        <f t="shared" si="7"/>
        <v>0.83538359828571429</v>
      </c>
      <c r="CU57" s="24">
        <f t="shared" si="45"/>
        <v>2923842594</v>
      </c>
      <c r="CV57" s="24">
        <f t="shared" si="51"/>
        <v>0</v>
      </c>
      <c r="CW57" s="24">
        <f t="shared" si="51"/>
        <v>0</v>
      </c>
      <c r="CX57" s="24">
        <f t="shared" si="51"/>
        <v>0</v>
      </c>
      <c r="CY57" s="24">
        <f t="shared" si="51"/>
        <v>0</v>
      </c>
      <c r="CZ57" s="24">
        <f t="shared" si="51"/>
        <v>0</v>
      </c>
      <c r="DA57" s="24">
        <f t="shared" si="49"/>
        <v>0</v>
      </c>
      <c r="DB57" s="24">
        <f t="shared" si="49"/>
        <v>0</v>
      </c>
      <c r="DC57" s="24">
        <f t="shared" si="49"/>
        <v>0</v>
      </c>
      <c r="DD57" s="24">
        <f t="shared" si="49"/>
        <v>0</v>
      </c>
      <c r="DE57" s="24">
        <f t="shared" si="49"/>
        <v>0</v>
      </c>
      <c r="DF57" s="24">
        <f t="shared" si="49"/>
        <v>0</v>
      </c>
      <c r="DG57" s="24">
        <f t="shared" si="49"/>
        <v>0</v>
      </c>
      <c r="DH57" s="24">
        <f t="shared" si="49"/>
        <v>0</v>
      </c>
      <c r="DI57" s="24">
        <f t="shared" si="49"/>
        <v>0</v>
      </c>
      <c r="DJ57" s="24">
        <f t="shared" si="49"/>
        <v>2923842594</v>
      </c>
      <c r="DK57" s="24">
        <f t="shared" si="49"/>
        <v>0</v>
      </c>
      <c r="DL57" s="24">
        <f t="shared" si="43"/>
        <v>0</v>
      </c>
      <c r="DM57" s="24">
        <f t="shared" si="43"/>
        <v>0</v>
      </c>
      <c r="DN57" s="24">
        <f t="shared" si="43"/>
        <v>0</v>
      </c>
      <c r="DO57" s="24">
        <f t="shared" si="43"/>
        <v>0</v>
      </c>
      <c r="DP57" s="24">
        <f t="shared" si="43"/>
        <v>0</v>
      </c>
      <c r="DR57" s="29">
        <f t="shared" si="35"/>
        <v>3500000000</v>
      </c>
      <c r="DS57" s="29">
        <f t="shared" si="36"/>
        <v>3500000000</v>
      </c>
      <c r="DT57" s="29">
        <f t="shared" si="11"/>
        <v>3500000000</v>
      </c>
    </row>
    <row r="58" spans="1:124" ht="35.25" customHeight="1" x14ac:dyDescent="0.25">
      <c r="A58" s="188"/>
      <c r="B58" s="199"/>
      <c r="C58" s="20" t="s">
        <v>183</v>
      </c>
      <c r="D58" s="21" t="s">
        <v>184</v>
      </c>
      <c r="E58" s="22">
        <v>410</v>
      </c>
      <c r="F58" s="23" t="s">
        <v>127</v>
      </c>
      <c r="G58" s="24">
        <f t="shared" si="37"/>
        <v>779225925</v>
      </c>
      <c r="H58" s="24"/>
      <c r="I58" s="24"/>
      <c r="J58" s="24"/>
      <c r="K58" s="24"/>
      <c r="L58" s="24"/>
      <c r="M58" s="24"/>
      <c r="N58" s="24">
        <v>150000000</v>
      </c>
      <c r="O58" s="24"/>
      <c r="P58" s="24"/>
      <c r="Q58" s="24"/>
      <c r="R58" s="24"/>
      <c r="S58" s="24"/>
      <c r="T58" s="24"/>
      <c r="U58" s="24"/>
      <c r="V58" s="24">
        <v>619225925</v>
      </c>
      <c r="W58" s="24"/>
      <c r="X58" s="24"/>
      <c r="Y58" s="24">
        <v>10000000</v>
      </c>
      <c r="Z58" s="24"/>
      <c r="AA58" s="24"/>
      <c r="AB58" s="24"/>
      <c r="AC58" s="25">
        <f t="shared" si="47"/>
        <v>4.5899268559371919E-4</v>
      </c>
      <c r="AD58" s="24">
        <f t="shared" si="38"/>
        <v>357659</v>
      </c>
      <c r="AE58" s="24"/>
      <c r="AF58" s="24"/>
      <c r="AG58" s="24"/>
      <c r="AH58" s="24"/>
      <c r="AI58" s="24"/>
      <c r="AJ58" s="24"/>
      <c r="AK58" s="24"/>
      <c r="AL58" s="24"/>
      <c r="AM58" s="24"/>
      <c r="AN58" s="24"/>
      <c r="AO58" s="24"/>
      <c r="AP58" s="24"/>
      <c r="AQ58" s="24"/>
      <c r="AR58" s="24"/>
      <c r="AS58" s="24"/>
      <c r="AT58" s="24"/>
      <c r="AU58" s="24"/>
      <c r="AV58" s="24">
        <f>+'[2]ENERO 2018'!$AA$653</f>
        <v>357659</v>
      </c>
      <c r="AW58" s="24"/>
      <c r="AX58" s="24"/>
      <c r="AY58" s="24"/>
      <c r="AZ58" s="25">
        <f t="shared" si="2"/>
        <v>0.99954100731440632</v>
      </c>
      <c r="BA58" s="24">
        <f t="shared" si="44"/>
        <v>778868266</v>
      </c>
      <c r="BB58" s="24">
        <f t="shared" si="50"/>
        <v>0</v>
      </c>
      <c r="BC58" s="24">
        <f t="shared" si="50"/>
        <v>0</v>
      </c>
      <c r="BD58" s="24">
        <f t="shared" si="50"/>
        <v>0</v>
      </c>
      <c r="BE58" s="24">
        <f t="shared" si="50"/>
        <v>0</v>
      </c>
      <c r="BF58" s="24">
        <f t="shared" si="50"/>
        <v>0</v>
      </c>
      <c r="BG58" s="24">
        <f t="shared" si="48"/>
        <v>0</v>
      </c>
      <c r="BH58" s="24">
        <f t="shared" si="48"/>
        <v>150000000</v>
      </c>
      <c r="BI58" s="24">
        <f t="shared" si="48"/>
        <v>0</v>
      </c>
      <c r="BJ58" s="24">
        <f t="shared" si="48"/>
        <v>0</v>
      </c>
      <c r="BK58" s="24">
        <f t="shared" si="48"/>
        <v>0</v>
      </c>
      <c r="BL58" s="24">
        <f t="shared" si="48"/>
        <v>0</v>
      </c>
      <c r="BM58" s="24">
        <f t="shared" si="48"/>
        <v>0</v>
      </c>
      <c r="BN58" s="24">
        <f t="shared" si="48"/>
        <v>0</v>
      </c>
      <c r="BO58" s="24">
        <f t="shared" si="48"/>
        <v>0</v>
      </c>
      <c r="BP58" s="24">
        <f t="shared" si="48"/>
        <v>619225925</v>
      </c>
      <c r="BQ58" s="24">
        <f t="shared" si="48"/>
        <v>0</v>
      </c>
      <c r="BR58" s="24">
        <f t="shared" si="40"/>
        <v>0</v>
      </c>
      <c r="BS58" s="24">
        <f t="shared" si="40"/>
        <v>9642341</v>
      </c>
      <c r="BT58" s="24">
        <f t="shared" si="40"/>
        <v>0</v>
      </c>
      <c r="BU58" s="24">
        <f t="shared" si="40"/>
        <v>0</v>
      </c>
      <c r="BV58" s="24">
        <f t="shared" si="40"/>
        <v>0</v>
      </c>
      <c r="BW58" s="25">
        <f t="shared" si="27"/>
        <v>4.5825990709947185E-4</v>
      </c>
      <c r="BX58" s="24">
        <f t="shared" si="41"/>
        <v>357088</v>
      </c>
      <c r="BY58" s="24"/>
      <c r="BZ58" s="24"/>
      <c r="CA58" s="24"/>
      <c r="CB58" s="24"/>
      <c r="CC58" s="24"/>
      <c r="CD58" s="24"/>
      <c r="CE58" s="24"/>
      <c r="CF58" s="24"/>
      <c r="CG58" s="24"/>
      <c r="CH58" s="24"/>
      <c r="CI58" s="24"/>
      <c r="CJ58" s="24"/>
      <c r="CK58" s="24"/>
      <c r="CL58" s="24"/>
      <c r="CM58" s="24"/>
      <c r="CN58" s="24"/>
      <c r="CO58" s="24"/>
      <c r="CP58" s="24">
        <f>+'[2]ENERO 2018'!$H$651</f>
        <v>357088</v>
      </c>
      <c r="CQ58" s="24"/>
      <c r="CR58" s="24"/>
      <c r="CS58" s="24"/>
      <c r="CT58" s="25">
        <f t="shared" si="7"/>
        <v>0.99954174009290053</v>
      </c>
      <c r="CU58" s="24">
        <f t="shared" si="45"/>
        <v>778868837</v>
      </c>
      <c r="CV58" s="24">
        <f t="shared" si="51"/>
        <v>0</v>
      </c>
      <c r="CW58" s="24">
        <f t="shared" si="51"/>
        <v>0</v>
      </c>
      <c r="CX58" s="24">
        <f t="shared" si="51"/>
        <v>0</v>
      </c>
      <c r="CY58" s="24">
        <f t="shared" si="51"/>
        <v>0</v>
      </c>
      <c r="CZ58" s="24">
        <f t="shared" si="51"/>
        <v>0</v>
      </c>
      <c r="DA58" s="24">
        <f t="shared" si="49"/>
        <v>0</v>
      </c>
      <c r="DB58" s="24">
        <f t="shared" si="49"/>
        <v>150000000</v>
      </c>
      <c r="DC58" s="24">
        <f t="shared" si="49"/>
        <v>0</v>
      </c>
      <c r="DD58" s="24">
        <f t="shared" si="49"/>
        <v>0</v>
      </c>
      <c r="DE58" s="24">
        <f t="shared" si="49"/>
        <v>0</v>
      </c>
      <c r="DF58" s="24">
        <f t="shared" si="49"/>
        <v>0</v>
      </c>
      <c r="DG58" s="24">
        <f t="shared" si="49"/>
        <v>0</v>
      </c>
      <c r="DH58" s="24">
        <f t="shared" si="49"/>
        <v>0</v>
      </c>
      <c r="DI58" s="24">
        <f t="shared" si="49"/>
        <v>0</v>
      </c>
      <c r="DJ58" s="24">
        <f t="shared" si="49"/>
        <v>619225925</v>
      </c>
      <c r="DK58" s="24">
        <f t="shared" si="49"/>
        <v>0</v>
      </c>
      <c r="DL58" s="24">
        <f t="shared" si="43"/>
        <v>0</v>
      </c>
      <c r="DM58" s="24">
        <f t="shared" si="43"/>
        <v>9642912</v>
      </c>
      <c r="DN58" s="24">
        <f t="shared" si="43"/>
        <v>0</v>
      </c>
      <c r="DO58" s="24">
        <f t="shared" si="43"/>
        <v>0</v>
      </c>
      <c r="DP58" s="24">
        <f t="shared" si="43"/>
        <v>0</v>
      </c>
      <c r="DR58" s="29">
        <f t="shared" si="35"/>
        <v>779225925</v>
      </c>
      <c r="DS58" s="29">
        <f t="shared" si="36"/>
        <v>779225925</v>
      </c>
      <c r="DT58" s="29">
        <f t="shared" si="11"/>
        <v>779225925</v>
      </c>
    </row>
    <row r="59" spans="1:124" ht="74.25" customHeight="1" x14ac:dyDescent="0.25">
      <c r="A59" s="55"/>
      <c r="B59" s="197" t="s">
        <v>185</v>
      </c>
      <c r="C59" s="20" t="s">
        <v>186</v>
      </c>
      <c r="D59" s="21" t="s">
        <v>187</v>
      </c>
      <c r="E59" s="22">
        <v>410</v>
      </c>
      <c r="F59" s="23" t="s">
        <v>127</v>
      </c>
      <c r="G59" s="24">
        <f t="shared" si="37"/>
        <v>5000000</v>
      </c>
      <c r="H59" s="24"/>
      <c r="I59" s="24">
        <v>5000000</v>
      </c>
      <c r="J59" s="24"/>
      <c r="K59" s="24"/>
      <c r="L59" s="24"/>
      <c r="M59" s="24"/>
      <c r="N59" s="24"/>
      <c r="O59" s="24"/>
      <c r="P59" s="24"/>
      <c r="Q59" s="24"/>
      <c r="R59" s="24"/>
      <c r="S59" s="24"/>
      <c r="T59" s="24"/>
      <c r="U59" s="24"/>
      <c r="V59" s="24"/>
      <c r="W59" s="24"/>
      <c r="X59" s="24"/>
      <c r="Y59" s="24"/>
      <c r="Z59" s="24"/>
      <c r="AA59" s="24"/>
      <c r="AB59" s="24"/>
      <c r="AC59" s="25">
        <f t="shared" si="47"/>
        <v>0</v>
      </c>
      <c r="AD59" s="24">
        <f t="shared" si="38"/>
        <v>0</v>
      </c>
      <c r="AE59" s="24"/>
      <c r="AF59" s="24"/>
      <c r="AG59" s="24"/>
      <c r="AH59" s="24"/>
      <c r="AI59" s="24"/>
      <c r="AJ59" s="24"/>
      <c r="AK59" s="24"/>
      <c r="AL59" s="24"/>
      <c r="AM59" s="24"/>
      <c r="AN59" s="24"/>
      <c r="AO59" s="24"/>
      <c r="AP59" s="24"/>
      <c r="AQ59" s="24"/>
      <c r="AR59" s="24"/>
      <c r="AS59" s="24"/>
      <c r="AT59" s="24"/>
      <c r="AU59" s="24"/>
      <c r="AV59" s="24"/>
      <c r="AW59" s="24"/>
      <c r="AX59" s="24"/>
      <c r="AY59" s="24"/>
      <c r="AZ59" s="25">
        <f t="shared" si="2"/>
        <v>1</v>
      </c>
      <c r="BA59" s="24">
        <f t="shared" si="44"/>
        <v>5000000</v>
      </c>
      <c r="BB59" s="24">
        <f t="shared" si="50"/>
        <v>0</v>
      </c>
      <c r="BC59" s="24">
        <f t="shared" si="50"/>
        <v>5000000</v>
      </c>
      <c r="BD59" s="24">
        <f t="shared" si="50"/>
        <v>0</v>
      </c>
      <c r="BE59" s="24">
        <f t="shared" si="50"/>
        <v>0</v>
      </c>
      <c r="BF59" s="24">
        <f t="shared" si="50"/>
        <v>0</v>
      </c>
      <c r="BG59" s="24">
        <f t="shared" si="48"/>
        <v>0</v>
      </c>
      <c r="BH59" s="24">
        <f t="shared" si="48"/>
        <v>0</v>
      </c>
      <c r="BI59" s="24">
        <f t="shared" si="48"/>
        <v>0</v>
      </c>
      <c r="BJ59" s="24">
        <f t="shared" si="48"/>
        <v>0</v>
      </c>
      <c r="BK59" s="24">
        <f t="shared" si="48"/>
        <v>0</v>
      </c>
      <c r="BL59" s="24">
        <f t="shared" si="48"/>
        <v>0</v>
      </c>
      <c r="BM59" s="24">
        <f t="shared" si="48"/>
        <v>0</v>
      </c>
      <c r="BN59" s="24">
        <f t="shared" si="48"/>
        <v>0</v>
      </c>
      <c r="BO59" s="24">
        <f t="shared" si="48"/>
        <v>0</v>
      </c>
      <c r="BP59" s="24">
        <f t="shared" si="48"/>
        <v>0</v>
      </c>
      <c r="BQ59" s="24">
        <f t="shared" si="48"/>
        <v>0</v>
      </c>
      <c r="BR59" s="24">
        <f t="shared" si="40"/>
        <v>0</v>
      </c>
      <c r="BS59" s="24">
        <f t="shared" si="40"/>
        <v>0</v>
      </c>
      <c r="BT59" s="24">
        <f t="shared" si="40"/>
        <v>0</v>
      </c>
      <c r="BU59" s="24">
        <f t="shared" si="40"/>
        <v>0</v>
      </c>
      <c r="BV59" s="24">
        <f t="shared" si="40"/>
        <v>0</v>
      </c>
      <c r="BW59" s="25">
        <f t="shared" si="27"/>
        <v>0</v>
      </c>
      <c r="BX59" s="24">
        <f t="shared" si="41"/>
        <v>0</v>
      </c>
      <c r="BY59" s="24"/>
      <c r="BZ59" s="24"/>
      <c r="CA59" s="24"/>
      <c r="CB59" s="24"/>
      <c r="CC59" s="24"/>
      <c r="CD59" s="24"/>
      <c r="CE59" s="24"/>
      <c r="CF59" s="24"/>
      <c r="CG59" s="24"/>
      <c r="CH59" s="24"/>
      <c r="CI59" s="24"/>
      <c r="CJ59" s="24"/>
      <c r="CK59" s="24"/>
      <c r="CL59" s="24"/>
      <c r="CM59" s="24"/>
      <c r="CN59" s="24"/>
      <c r="CO59" s="24"/>
      <c r="CP59" s="24"/>
      <c r="CQ59" s="24"/>
      <c r="CR59" s="24"/>
      <c r="CS59" s="24"/>
      <c r="CT59" s="25">
        <f t="shared" si="7"/>
        <v>1</v>
      </c>
      <c r="CU59" s="24">
        <f t="shared" si="45"/>
        <v>5000000</v>
      </c>
      <c r="CV59" s="24">
        <f t="shared" si="51"/>
        <v>0</v>
      </c>
      <c r="CW59" s="24">
        <f t="shared" si="51"/>
        <v>5000000</v>
      </c>
      <c r="CX59" s="24">
        <f t="shared" si="51"/>
        <v>0</v>
      </c>
      <c r="CY59" s="24">
        <f t="shared" si="51"/>
        <v>0</v>
      </c>
      <c r="CZ59" s="24">
        <f t="shared" si="51"/>
        <v>0</v>
      </c>
      <c r="DA59" s="24">
        <f t="shared" si="49"/>
        <v>0</v>
      </c>
      <c r="DB59" s="24">
        <f t="shared" si="49"/>
        <v>0</v>
      </c>
      <c r="DC59" s="24">
        <f t="shared" si="49"/>
        <v>0</v>
      </c>
      <c r="DD59" s="24">
        <f t="shared" si="49"/>
        <v>0</v>
      </c>
      <c r="DE59" s="24">
        <f t="shared" si="49"/>
        <v>0</v>
      </c>
      <c r="DF59" s="24">
        <f t="shared" si="49"/>
        <v>0</v>
      </c>
      <c r="DG59" s="24">
        <f t="shared" si="49"/>
        <v>0</v>
      </c>
      <c r="DH59" s="24">
        <f t="shared" si="49"/>
        <v>0</v>
      </c>
      <c r="DI59" s="24">
        <f t="shared" si="49"/>
        <v>0</v>
      </c>
      <c r="DJ59" s="24">
        <f t="shared" si="49"/>
        <v>0</v>
      </c>
      <c r="DK59" s="24">
        <f t="shared" si="49"/>
        <v>0</v>
      </c>
      <c r="DL59" s="24">
        <f t="shared" si="43"/>
        <v>0</v>
      </c>
      <c r="DM59" s="24">
        <f t="shared" si="43"/>
        <v>0</v>
      </c>
      <c r="DN59" s="24">
        <f t="shared" si="43"/>
        <v>0</v>
      </c>
      <c r="DO59" s="24">
        <f t="shared" si="43"/>
        <v>0</v>
      </c>
      <c r="DP59" s="24">
        <f t="shared" si="43"/>
        <v>0</v>
      </c>
      <c r="DR59" s="29">
        <f t="shared" si="35"/>
        <v>5000000</v>
      </c>
      <c r="DS59" s="29">
        <f t="shared" si="36"/>
        <v>5000000</v>
      </c>
      <c r="DT59" s="29">
        <f t="shared" si="11"/>
        <v>5000000</v>
      </c>
    </row>
    <row r="60" spans="1:124" ht="22.5" customHeight="1" x14ac:dyDescent="0.25">
      <c r="A60" s="55"/>
      <c r="B60" s="197"/>
      <c r="C60" s="20" t="s">
        <v>188</v>
      </c>
      <c r="D60" s="21" t="s">
        <v>189</v>
      </c>
      <c r="E60" s="22">
        <v>410</v>
      </c>
      <c r="F60" s="23" t="s">
        <v>127</v>
      </c>
      <c r="G60" s="24">
        <f t="shared" si="37"/>
        <v>20000000</v>
      </c>
      <c r="H60" s="24"/>
      <c r="I60" s="24"/>
      <c r="J60" s="24"/>
      <c r="K60" s="24"/>
      <c r="L60" s="24"/>
      <c r="M60" s="24"/>
      <c r="N60" s="24"/>
      <c r="O60" s="24"/>
      <c r="P60" s="24"/>
      <c r="Q60" s="24"/>
      <c r="R60" s="24"/>
      <c r="S60" s="24"/>
      <c r="T60" s="24"/>
      <c r="U60" s="24"/>
      <c r="V60" s="24"/>
      <c r="W60" s="24"/>
      <c r="X60" s="24"/>
      <c r="Y60" s="24">
        <v>20000000</v>
      </c>
      <c r="Z60" s="24"/>
      <c r="AA60" s="24"/>
      <c r="AB60" s="24"/>
      <c r="AC60" s="25">
        <f t="shared" si="47"/>
        <v>0</v>
      </c>
      <c r="AD60" s="24">
        <f t="shared" si="38"/>
        <v>0</v>
      </c>
      <c r="AE60" s="24"/>
      <c r="AF60" s="24"/>
      <c r="AG60" s="24"/>
      <c r="AH60" s="24"/>
      <c r="AI60" s="24"/>
      <c r="AJ60" s="24"/>
      <c r="AK60" s="24"/>
      <c r="AL60" s="24"/>
      <c r="AM60" s="24"/>
      <c r="AN60" s="24"/>
      <c r="AO60" s="24"/>
      <c r="AP60" s="24"/>
      <c r="AQ60" s="24"/>
      <c r="AR60" s="24"/>
      <c r="AS60" s="24"/>
      <c r="AT60" s="24"/>
      <c r="AU60" s="24"/>
      <c r="AV60" s="24"/>
      <c r="AW60" s="24"/>
      <c r="AX60" s="24"/>
      <c r="AY60" s="24"/>
      <c r="AZ60" s="25">
        <f t="shared" si="2"/>
        <v>1</v>
      </c>
      <c r="BA60" s="24">
        <f t="shared" si="44"/>
        <v>20000000</v>
      </c>
      <c r="BB60" s="24">
        <f t="shared" si="50"/>
        <v>0</v>
      </c>
      <c r="BC60" s="24">
        <f t="shared" si="50"/>
        <v>0</v>
      </c>
      <c r="BD60" s="24">
        <f t="shared" si="50"/>
        <v>0</v>
      </c>
      <c r="BE60" s="24">
        <f t="shared" si="50"/>
        <v>0</v>
      </c>
      <c r="BF60" s="24">
        <f t="shared" si="50"/>
        <v>0</v>
      </c>
      <c r="BG60" s="24">
        <f t="shared" si="48"/>
        <v>0</v>
      </c>
      <c r="BH60" s="24">
        <f t="shared" si="48"/>
        <v>0</v>
      </c>
      <c r="BI60" s="24">
        <f t="shared" si="48"/>
        <v>0</v>
      </c>
      <c r="BJ60" s="24">
        <f t="shared" si="48"/>
        <v>0</v>
      </c>
      <c r="BK60" s="24">
        <f t="shared" si="48"/>
        <v>0</v>
      </c>
      <c r="BL60" s="24">
        <f t="shared" si="48"/>
        <v>0</v>
      </c>
      <c r="BM60" s="24">
        <f t="shared" si="48"/>
        <v>0</v>
      </c>
      <c r="BN60" s="24">
        <f t="shared" si="48"/>
        <v>0</v>
      </c>
      <c r="BO60" s="24">
        <f t="shared" si="48"/>
        <v>0</v>
      </c>
      <c r="BP60" s="24">
        <f t="shared" si="48"/>
        <v>0</v>
      </c>
      <c r="BQ60" s="24">
        <f t="shared" si="48"/>
        <v>0</v>
      </c>
      <c r="BR60" s="24">
        <f t="shared" si="40"/>
        <v>0</v>
      </c>
      <c r="BS60" s="24">
        <f t="shared" si="40"/>
        <v>20000000</v>
      </c>
      <c r="BT60" s="24">
        <f t="shared" si="40"/>
        <v>0</v>
      </c>
      <c r="BU60" s="24">
        <f t="shared" si="40"/>
        <v>0</v>
      </c>
      <c r="BV60" s="24">
        <f t="shared" si="40"/>
        <v>0</v>
      </c>
      <c r="BW60" s="25">
        <f t="shared" si="27"/>
        <v>0</v>
      </c>
      <c r="BX60" s="24">
        <f t="shared" si="41"/>
        <v>0</v>
      </c>
      <c r="BY60" s="24"/>
      <c r="BZ60" s="24"/>
      <c r="CA60" s="24"/>
      <c r="CB60" s="24"/>
      <c r="CC60" s="24"/>
      <c r="CD60" s="24"/>
      <c r="CE60" s="24"/>
      <c r="CF60" s="24"/>
      <c r="CG60" s="24"/>
      <c r="CH60" s="24"/>
      <c r="CI60" s="24"/>
      <c r="CJ60" s="24"/>
      <c r="CK60" s="24"/>
      <c r="CL60" s="24"/>
      <c r="CM60" s="24"/>
      <c r="CN60" s="24"/>
      <c r="CO60" s="24"/>
      <c r="CP60" s="24"/>
      <c r="CQ60" s="24"/>
      <c r="CR60" s="24"/>
      <c r="CS60" s="24"/>
      <c r="CT60" s="25">
        <f t="shared" si="7"/>
        <v>1</v>
      </c>
      <c r="CU60" s="24">
        <f t="shared" si="45"/>
        <v>20000000</v>
      </c>
      <c r="CV60" s="24">
        <f t="shared" si="51"/>
        <v>0</v>
      </c>
      <c r="CW60" s="24">
        <f t="shared" si="51"/>
        <v>0</v>
      </c>
      <c r="CX60" s="24">
        <f t="shared" si="51"/>
        <v>0</v>
      </c>
      <c r="CY60" s="24">
        <f t="shared" si="51"/>
        <v>0</v>
      </c>
      <c r="CZ60" s="24">
        <f t="shared" si="51"/>
        <v>0</v>
      </c>
      <c r="DA60" s="24">
        <f t="shared" si="49"/>
        <v>0</v>
      </c>
      <c r="DB60" s="24">
        <f t="shared" si="49"/>
        <v>0</v>
      </c>
      <c r="DC60" s="24">
        <f t="shared" si="49"/>
        <v>0</v>
      </c>
      <c r="DD60" s="24">
        <f t="shared" si="49"/>
        <v>0</v>
      </c>
      <c r="DE60" s="24">
        <f t="shared" si="49"/>
        <v>0</v>
      </c>
      <c r="DF60" s="24">
        <f t="shared" si="49"/>
        <v>0</v>
      </c>
      <c r="DG60" s="24">
        <f t="shared" si="49"/>
        <v>0</v>
      </c>
      <c r="DH60" s="24">
        <f t="shared" si="49"/>
        <v>0</v>
      </c>
      <c r="DI60" s="24">
        <f t="shared" si="49"/>
        <v>0</v>
      </c>
      <c r="DJ60" s="24">
        <f t="shared" si="49"/>
        <v>0</v>
      </c>
      <c r="DK60" s="24">
        <f t="shared" si="49"/>
        <v>0</v>
      </c>
      <c r="DL60" s="24">
        <f t="shared" si="43"/>
        <v>0</v>
      </c>
      <c r="DM60" s="24">
        <f t="shared" si="43"/>
        <v>20000000</v>
      </c>
      <c r="DN60" s="24">
        <f t="shared" si="43"/>
        <v>0</v>
      </c>
      <c r="DO60" s="24">
        <f t="shared" si="43"/>
        <v>0</v>
      </c>
      <c r="DP60" s="24">
        <f t="shared" si="43"/>
        <v>0</v>
      </c>
      <c r="DR60" s="29">
        <f t="shared" si="35"/>
        <v>20000000</v>
      </c>
      <c r="DS60" s="29">
        <f t="shared" si="36"/>
        <v>20000000</v>
      </c>
      <c r="DT60" s="29">
        <f t="shared" si="11"/>
        <v>20000000</v>
      </c>
    </row>
    <row r="61" spans="1:124" ht="75" customHeight="1" x14ac:dyDescent="0.25">
      <c r="A61" s="55"/>
      <c r="B61" s="53" t="s">
        <v>190</v>
      </c>
      <c r="C61" s="20" t="s">
        <v>191</v>
      </c>
      <c r="D61" s="21" t="s">
        <v>192</v>
      </c>
      <c r="E61" s="22">
        <v>410</v>
      </c>
      <c r="F61" s="23" t="s">
        <v>127</v>
      </c>
      <c r="G61" s="24">
        <f t="shared" si="37"/>
        <v>2000000</v>
      </c>
      <c r="H61" s="24"/>
      <c r="I61" s="24">
        <v>2000000</v>
      </c>
      <c r="J61" s="24"/>
      <c r="K61" s="24"/>
      <c r="L61" s="24"/>
      <c r="M61" s="24"/>
      <c r="N61" s="24"/>
      <c r="O61" s="24"/>
      <c r="P61" s="24"/>
      <c r="Q61" s="24"/>
      <c r="R61" s="24"/>
      <c r="S61" s="24"/>
      <c r="T61" s="24"/>
      <c r="U61" s="24"/>
      <c r="V61" s="24"/>
      <c r="W61" s="24"/>
      <c r="X61" s="24"/>
      <c r="Y61" s="24"/>
      <c r="Z61" s="24"/>
      <c r="AA61" s="24"/>
      <c r="AB61" s="24"/>
      <c r="AC61" s="25">
        <f>+AD61/G61</f>
        <v>0</v>
      </c>
      <c r="AD61" s="24">
        <f t="shared" si="38"/>
        <v>0</v>
      </c>
      <c r="AE61" s="24"/>
      <c r="AF61" s="24"/>
      <c r="AG61" s="24"/>
      <c r="AH61" s="24"/>
      <c r="AI61" s="24"/>
      <c r="AJ61" s="24"/>
      <c r="AK61" s="24"/>
      <c r="AL61" s="24"/>
      <c r="AM61" s="24"/>
      <c r="AN61" s="24"/>
      <c r="AO61" s="24"/>
      <c r="AP61" s="24"/>
      <c r="AQ61" s="24"/>
      <c r="AR61" s="24"/>
      <c r="AS61" s="24"/>
      <c r="AT61" s="24"/>
      <c r="AU61" s="24"/>
      <c r="AV61" s="24"/>
      <c r="AW61" s="24"/>
      <c r="AX61" s="24"/>
      <c r="AY61" s="24"/>
      <c r="AZ61" s="25">
        <f t="shared" si="2"/>
        <v>1</v>
      </c>
      <c r="BA61" s="24">
        <f t="shared" si="44"/>
        <v>2000000</v>
      </c>
      <c r="BB61" s="24">
        <f t="shared" si="50"/>
        <v>0</v>
      </c>
      <c r="BC61" s="24">
        <f t="shared" si="50"/>
        <v>2000000</v>
      </c>
      <c r="BD61" s="24">
        <f t="shared" si="50"/>
        <v>0</v>
      </c>
      <c r="BE61" s="24">
        <f t="shared" si="50"/>
        <v>0</v>
      </c>
      <c r="BF61" s="24">
        <f t="shared" si="50"/>
        <v>0</v>
      </c>
      <c r="BG61" s="24">
        <f t="shared" si="48"/>
        <v>0</v>
      </c>
      <c r="BH61" s="24">
        <f t="shared" si="48"/>
        <v>0</v>
      </c>
      <c r="BI61" s="24">
        <f t="shared" si="48"/>
        <v>0</v>
      </c>
      <c r="BJ61" s="24">
        <f t="shared" si="48"/>
        <v>0</v>
      </c>
      <c r="BK61" s="24">
        <f t="shared" si="48"/>
        <v>0</v>
      </c>
      <c r="BL61" s="24">
        <f t="shared" si="48"/>
        <v>0</v>
      </c>
      <c r="BM61" s="24">
        <f t="shared" si="48"/>
        <v>0</v>
      </c>
      <c r="BN61" s="24">
        <f t="shared" si="48"/>
        <v>0</v>
      </c>
      <c r="BO61" s="24">
        <f t="shared" si="48"/>
        <v>0</v>
      </c>
      <c r="BP61" s="24">
        <f t="shared" si="48"/>
        <v>0</v>
      </c>
      <c r="BQ61" s="24">
        <f t="shared" si="48"/>
        <v>0</v>
      </c>
      <c r="BR61" s="24">
        <f t="shared" si="40"/>
        <v>0</v>
      </c>
      <c r="BS61" s="24">
        <f t="shared" si="40"/>
        <v>0</v>
      </c>
      <c r="BT61" s="24">
        <f t="shared" si="40"/>
        <v>0</v>
      </c>
      <c r="BU61" s="24">
        <f t="shared" si="40"/>
        <v>0</v>
      </c>
      <c r="BV61" s="24">
        <f t="shared" si="40"/>
        <v>0</v>
      </c>
      <c r="BW61" s="25">
        <f>+BX61/G61</f>
        <v>0</v>
      </c>
      <c r="BX61" s="24">
        <f t="shared" si="41"/>
        <v>0</v>
      </c>
      <c r="BY61" s="24"/>
      <c r="BZ61" s="24"/>
      <c r="CA61" s="24"/>
      <c r="CB61" s="24"/>
      <c r="CC61" s="24"/>
      <c r="CD61" s="24"/>
      <c r="CE61" s="24"/>
      <c r="CF61" s="24"/>
      <c r="CG61" s="24"/>
      <c r="CH61" s="24"/>
      <c r="CI61" s="24"/>
      <c r="CJ61" s="24"/>
      <c r="CK61" s="24"/>
      <c r="CL61" s="24"/>
      <c r="CM61" s="24"/>
      <c r="CN61" s="24"/>
      <c r="CO61" s="24"/>
      <c r="CP61" s="24"/>
      <c r="CQ61" s="24"/>
      <c r="CR61" s="24"/>
      <c r="CS61" s="24"/>
      <c r="CT61" s="25">
        <f t="shared" si="7"/>
        <v>1</v>
      </c>
      <c r="CU61" s="24">
        <f t="shared" si="45"/>
        <v>2000000</v>
      </c>
      <c r="CV61" s="24">
        <f t="shared" si="51"/>
        <v>0</v>
      </c>
      <c r="CW61" s="24">
        <f t="shared" si="51"/>
        <v>2000000</v>
      </c>
      <c r="CX61" s="24">
        <f t="shared" si="51"/>
        <v>0</v>
      </c>
      <c r="CY61" s="24">
        <f t="shared" si="51"/>
        <v>0</v>
      </c>
      <c r="CZ61" s="24">
        <f t="shared" si="51"/>
        <v>0</v>
      </c>
      <c r="DA61" s="24">
        <f t="shared" si="49"/>
        <v>0</v>
      </c>
      <c r="DB61" s="24">
        <f t="shared" si="49"/>
        <v>0</v>
      </c>
      <c r="DC61" s="24">
        <f t="shared" si="49"/>
        <v>0</v>
      </c>
      <c r="DD61" s="24">
        <f t="shared" si="49"/>
        <v>0</v>
      </c>
      <c r="DE61" s="24">
        <f t="shared" si="49"/>
        <v>0</v>
      </c>
      <c r="DF61" s="24">
        <f t="shared" si="49"/>
        <v>0</v>
      </c>
      <c r="DG61" s="24">
        <f t="shared" si="49"/>
        <v>0</v>
      </c>
      <c r="DH61" s="24">
        <f t="shared" si="49"/>
        <v>0</v>
      </c>
      <c r="DI61" s="24">
        <f t="shared" si="49"/>
        <v>0</v>
      </c>
      <c r="DJ61" s="24">
        <f t="shared" si="49"/>
        <v>0</v>
      </c>
      <c r="DK61" s="24">
        <f t="shared" si="49"/>
        <v>0</v>
      </c>
      <c r="DL61" s="24">
        <f t="shared" si="43"/>
        <v>0</v>
      </c>
      <c r="DM61" s="24">
        <f t="shared" si="43"/>
        <v>0</v>
      </c>
      <c r="DN61" s="24">
        <f t="shared" si="43"/>
        <v>0</v>
      </c>
      <c r="DO61" s="24">
        <f t="shared" si="43"/>
        <v>0</v>
      </c>
      <c r="DP61" s="24">
        <f t="shared" si="43"/>
        <v>0</v>
      </c>
      <c r="DR61" s="29">
        <f>+G61</f>
        <v>2000000</v>
      </c>
      <c r="DS61" s="29">
        <f t="shared" si="36"/>
        <v>2000000</v>
      </c>
      <c r="DT61" s="29">
        <f t="shared" si="11"/>
        <v>2000000</v>
      </c>
    </row>
    <row r="62" spans="1:124" ht="31.5" customHeight="1" x14ac:dyDescent="0.25">
      <c r="A62" s="188"/>
      <c r="B62" s="198" t="s">
        <v>193</v>
      </c>
      <c r="C62" s="20" t="s">
        <v>194</v>
      </c>
      <c r="D62" s="21" t="s">
        <v>195</v>
      </c>
      <c r="E62" s="22">
        <v>410</v>
      </c>
      <c r="F62" s="23" t="s">
        <v>127</v>
      </c>
      <c r="G62" s="24">
        <f t="shared" si="37"/>
        <v>72000000</v>
      </c>
      <c r="H62" s="24"/>
      <c r="I62" s="24">
        <v>52000000</v>
      </c>
      <c r="J62" s="24"/>
      <c r="K62" s="24"/>
      <c r="L62" s="24"/>
      <c r="M62" s="34"/>
      <c r="N62" s="24">
        <v>20000000</v>
      </c>
      <c r="O62" s="34"/>
      <c r="P62" s="34"/>
      <c r="Q62" s="24"/>
      <c r="R62" s="24"/>
      <c r="S62" s="24"/>
      <c r="T62" s="24"/>
      <c r="U62" s="24"/>
      <c r="V62" s="24"/>
      <c r="W62" s="24"/>
      <c r="X62" s="24"/>
      <c r="Y62" s="24"/>
      <c r="Z62" s="24"/>
      <c r="AA62" s="24"/>
      <c r="AB62" s="24"/>
      <c r="AC62" s="25">
        <f>+AD62/G62</f>
        <v>0.2768431388888889</v>
      </c>
      <c r="AD62" s="24">
        <f t="shared" si="38"/>
        <v>19932706</v>
      </c>
      <c r="AE62" s="24"/>
      <c r="AF62" s="24">
        <f>+'[1]FEBRERO 2018'!$K$834</f>
        <v>19932706</v>
      </c>
      <c r="AG62" s="24"/>
      <c r="AH62" s="24"/>
      <c r="AI62" s="24"/>
      <c r="AJ62" s="24"/>
      <c r="AK62" s="24"/>
      <c r="AL62" s="24"/>
      <c r="AM62" s="24"/>
      <c r="AN62" s="24"/>
      <c r="AO62" s="24"/>
      <c r="AP62" s="24"/>
      <c r="AQ62" s="24"/>
      <c r="AR62" s="24"/>
      <c r="AS62" s="24"/>
      <c r="AT62" s="24"/>
      <c r="AU62" s="24"/>
      <c r="AV62" s="24"/>
      <c r="AW62" s="24"/>
      <c r="AX62" s="24"/>
      <c r="AY62" s="24"/>
      <c r="AZ62" s="25">
        <f t="shared" si="2"/>
        <v>0.7231568611111111</v>
      </c>
      <c r="BA62" s="24">
        <f t="shared" si="44"/>
        <v>52067294</v>
      </c>
      <c r="BB62" s="24">
        <f t="shared" si="50"/>
        <v>0</v>
      </c>
      <c r="BC62" s="24">
        <f t="shared" si="50"/>
        <v>32067294</v>
      </c>
      <c r="BD62" s="24">
        <f t="shared" si="50"/>
        <v>0</v>
      </c>
      <c r="BE62" s="24">
        <f t="shared" si="50"/>
        <v>0</v>
      </c>
      <c r="BF62" s="24">
        <f t="shared" si="50"/>
        <v>0</v>
      </c>
      <c r="BG62" s="24">
        <f t="shared" si="48"/>
        <v>0</v>
      </c>
      <c r="BH62" s="24">
        <f t="shared" si="48"/>
        <v>20000000</v>
      </c>
      <c r="BI62" s="24">
        <f t="shared" si="48"/>
        <v>0</v>
      </c>
      <c r="BJ62" s="24">
        <f t="shared" si="48"/>
        <v>0</v>
      </c>
      <c r="BK62" s="24">
        <f t="shared" si="48"/>
        <v>0</v>
      </c>
      <c r="BL62" s="24">
        <f t="shared" si="48"/>
        <v>0</v>
      </c>
      <c r="BM62" s="24">
        <f t="shared" si="48"/>
        <v>0</v>
      </c>
      <c r="BN62" s="24">
        <f t="shared" si="48"/>
        <v>0</v>
      </c>
      <c r="BO62" s="24">
        <f t="shared" si="48"/>
        <v>0</v>
      </c>
      <c r="BP62" s="24">
        <f t="shared" si="48"/>
        <v>0</v>
      </c>
      <c r="BQ62" s="24">
        <f t="shared" si="48"/>
        <v>0</v>
      </c>
      <c r="BR62" s="24">
        <f t="shared" si="40"/>
        <v>0</v>
      </c>
      <c r="BS62" s="24">
        <f t="shared" si="40"/>
        <v>0</v>
      </c>
      <c r="BT62" s="24">
        <f t="shared" si="40"/>
        <v>0</v>
      </c>
      <c r="BU62" s="24">
        <f t="shared" si="40"/>
        <v>0</v>
      </c>
      <c r="BV62" s="24">
        <f t="shared" si="40"/>
        <v>0</v>
      </c>
      <c r="BW62" s="25">
        <f>+BX62/G62</f>
        <v>0.2768431388888889</v>
      </c>
      <c r="BX62" s="24">
        <f t="shared" si="41"/>
        <v>19932706</v>
      </c>
      <c r="BY62" s="24"/>
      <c r="BZ62" s="24">
        <f>+'[1]FEBRERO 2018'!$H$832</f>
        <v>19932706</v>
      </c>
      <c r="CA62" s="24"/>
      <c r="CB62" s="24"/>
      <c r="CC62" s="24"/>
      <c r="CD62" s="24"/>
      <c r="CE62" s="24"/>
      <c r="CF62" s="24"/>
      <c r="CG62" s="24"/>
      <c r="CH62" s="24"/>
      <c r="CI62" s="24"/>
      <c r="CJ62" s="24"/>
      <c r="CK62" s="24"/>
      <c r="CL62" s="24"/>
      <c r="CM62" s="24"/>
      <c r="CN62" s="24"/>
      <c r="CO62" s="24"/>
      <c r="CP62" s="24"/>
      <c r="CQ62" s="24"/>
      <c r="CR62" s="24"/>
      <c r="CS62" s="24"/>
      <c r="CT62" s="25">
        <f t="shared" si="7"/>
        <v>0.7231568611111111</v>
      </c>
      <c r="CU62" s="24">
        <f t="shared" si="45"/>
        <v>52067294</v>
      </c>
      <c r="CV62" s="24">
        <f t="shared" si="51"/>
        <v>0</v>
      </c>
      <c r="CW62" s="24">
        <f t="shared" si="51"/>
        <v>32067294</v>
      </c>
      <c r="CX62" s="24">
        <f t="shared" si="51"/>
        <v>0</v>
      </c>
      <c r="CY62" s="24">
        <f t="shared" si="51"/>
        <v>0</v>
      </c>
      <c r="CZ62" s="24">
        <f t="shared" si="51"/>
        <v>0</v>
      </c>
      <c r="DA62" s="24">
        <f t="shared" si="49"/>
        <v>0</v>
      </c>
      <c r="DB62" s="24">
        <f t="shared" si="49"/>
        <v>20000000</v>
      </c>
      <c r="DC62" s="24">
        <f t="shared" si="49"/>
        <v>0</v>
      </c>
      <c r="DD62" s="24">
        <f t="shared" si="49"/>
        <v>0</v>
      </c>
      <c r="DE62" s="24">
        <f t="shared" si="49"/>
        <v>0</v>
      </c>
      <c r="DF62" s="24">
        <f t="shared" si="49"/>
        <v>0</v>
      </c>
      <c r="DG62" s="24">
        <f t="shared" si="49"/>
        <v>0</v>
      </c>
      <c r="DH62" s="24">
        <f t="shared" si="49"/>
        <v>0</v>
      </c>
      <c r="DI62" s="24">
        <f t="shared" si="49"/>
        <v>0</v>
      </c>
      <c r="DJ62" s="24">
        <f t="shared" si="49"/>
        <v>0</v>
      </c>
      <c r="DK62" s="24">
        <f t="shared" si="49"/>
        <v>0</v>
      </c>
      <c r="DL62" s="24">
        <f t="shared" si="43"/>
        <v>0</v>
      </c>
      <c r="DM62" s="24">
        <f t="shared" si="43"/>
        <v>0</v>
      </c>
      <c r="DN62" s="24">
        <f t="shared" si="43"/>
        <v>0</v>
      </c>
      <c r="DO62" s="24">
        <f t="shared" si="43"/>
        <v>0</v>
      </c>
      <c r="DP62" s="24">
        <f t="shared" si="43"/>
        <v>0</v>
      </c>
      <c r="DQ62" s="47"/>
      <c r="DR62" s="29">
        <f>+G62</f>
        <v>72000000</v>
      </c>
      <c r="DS62" s="29">
        <f t="shared" si="36"/>
        <v>72000000</v>
      </c>
      <c r="DT62" s="29">
        <f t="shared" si="11"/>
        <v>72000000</v>
      </c>
    </row>
    <row r="63" spans="1:124" ht="31.5" customHeight="1" x14ac:dyDescent="0.25">
      <c r="A63" s="188"/>
      <c r="B63" s="198"/>
      <c r="C63" s="20" t="s">
        <v>196</v>
      </c>
      <c r="D63" s="21" t="s">
        <v>197</v>
      </c>
      <c r="E63" s="22">
        <v>410</v>
      </c>
      <c r="F63" s="23" t="s">
        <v>127</v>
      </c>
      <c r="G63" s="24">
        <f t="shared" si="37"/>
        <v>53269674</v>
      </c>
      <c r="H63" s="24"/>
      <c r="I63" s="24"/>
      <c r="J63" s="24">
        <v>8891438</v>
      </c>
      <c r="K63" s="24"/>
      <c r="L63" s="24"/>
      <c r="M63" s="34"/>
      <c r="N63" s="24"/>
      <c r="O63" s="34"/>
      <c r="P63" s="34"/>
      <c r="Q63" s="24"/>
      <c r="R63" s="24"/>
      <c r="S63" s="24"/>
      <c r="T63" s="24"/>
      <c r="U63" s="24"/>
      <c r="V63" s="24"/>
      <c r="W63" s="24">
        <v>44378236</v>
      </c>
      <c r="X63" s="24"/>
      <c r="Y63" s="24"/>
      <c r="Z63" s="24"/>
      <c r="AA63" s="24"/>
      <c r="AB63" s="24"/>
      <c r="AC63" s="25">
        <f>+AD63/G63</f>
        <v>0</v>
      </c>
      <c r="AD63" s="24">
        <f t="shared" si="38"/>
        <v>0</v>
      </c>
      <c r="AE63" s="24"/>
      <c r="AF63" s="24"/>
      <c r="AG63" s="24"/>
      <c r="AH63" s="24"/>
      <c r="AI63" s="24"/>
      <c r="AJ63" s="24"/>
      <c r="AK63" s="24"/>
      <c r="AL63" s="24"/>
      <c r="AM63" s="24"/>
      <c r="AN63" s="24"/>
      <c r="AO63" s="24"/>
      <c r="AP63" s="24"/>
      <c r="AQ63" s="24"/>
      <c r="AR63" s="24"/>
      <c r="AS63" s="24"/>
      <c r="AT63" s="24"/>
      <c r="AU63" s="24"/>
      <c r="AV63" s="24"/>
      <c r="AW63" s="24"/>
      <c r="AX63" s="24"/>
      <c r="AY63" s="24"/>
      <c r="AZ63" s="25">
        <f t="shared" si="2"/>
        <v>1</v>
      </c>
      <c r="BA63" s="24">
        <f t="shared" si="44"/>
        <v>53269674</v>
      </c>
      <c r="BB63" s="24">
        <f t="shared" si="50"/>
        <v>0</v>
      </c>
      <c r="BC63" s="24">
        <f t="shared" si="50"/>
        <v>0</v>
      </c>
      <c r="BD63" s="24">
        <f t="shared" si="50"/>
        <v>8891438</v>
      </c>
      <c r="BE63" s="24">
        <f t="shared" si="50"/>
        <v>0</v>
      </c>
      <c r="BF63" s="24">
        <f t="shared" si="50"/>
        <v>0</v>
      </c>
      <c r="BG63" s="24">
        <f t="shared" si="48"/>
        <v>0</v>
      </c>
      <c r="BH63" s="24">
        <f t="shared" si="48"/>
        <v>0</v>
      </c>
      <c r="BI63" s="24">
        <f t="shared" si="48"/>
        <v>0</v>
      </c>
      <c r="BJ63" s="24">
        <f t="shared" si="48"/>
        <v>0</v>
      </c>
      <c r="BK63" s="24">
        <f t="shared" si="48"/>
        <v>0</v>
      </c>
      <c r="BL63" s="24">
        <f t="shared" si="48"/>
        <v>0</v>
      </c>
      <c r="BM63" s="24">
        <f t="shared" si="48"/>
        <v>0</v>
      </c>
      <c r="BN63" s="24">
        <f t="shared" si="48"/>
        <v>0</v>
      </c>
      <c r="BO63" s="24">
        <f t="shared" si="48"/>
        <v>0</v>
      </c>
      <c r="BP63" s="24">
        <f t="shared" si="48"/>
        <v>0</v>
      </c>
      <c r="BQ63" s="24">
        <f t="shared" si="48"/>
        <v>44378236</v>
      </c>
      <c r="BR63" s="24">
        <f t="shared" si="40"/>
        <v>0</v>
      </c>
      <c r="BS63" s="24">
        <f t="shared" si="40"/>
        <v>0</v>
      </c>
      <c r="BT63" s="24">
        <f t="shared" si="40"/>
        <v>0</v>
      </c>
      <c r="BU63" s="24">
        <f t="shared" si="40"/>
        <v>0</v>
      </c>
      <c r="BV63" s="24">
        <f t="shared" si="40"/>
        <v>0</v>
      </c>
      <c r="BW63" s="25">
        <f>+BX63/G63</f>
        <v>0</v>
      </c>
      <c r="BX63" s="24">
        <f t="shared" si="41"/>
        <v>0</v>
      </c>
      <c r="BY63" s="24"/>
      <c r="BZ63" s="24"/>
      <c r="CA63" s="24"/>
      <c r="CB63" s="24"/>
      <c r="CC63" s="24"/>
      <c r="CD63" s="24"/>
      <c r="CE63" s="24"/>
      <c r="CF63" s="24"/>
      <c r="CG63" s="24"/>
      <c r="CH63" s="24"/>
      <c r="CI63" s="24"/>
      <c r="CJ63" s="24"/>
      <c r="CK63" s="24"/>
      <c r="CL63" s="24"/>
      <c r="CM63" s="24"/>
      <c r="CN63" s="24"/>
      <c r="CO63" s="24"/>
      <c r="CP63" s="24"/>
      <c r="CQ63" s="24"/>
      <c r="CR63" s="24"/>
      <c r="CS63" s="24"/>
      <c r="CT63" s="25">
        <f t="shared" si="7"/>
        <v>1</v>
      </c>
      <c r="CU63" s="24">
        <f t="shared" si="45"/>
        <v>53269674</v>
      </c>
      <c r="CV63" s="24">
        <f t="shared" si="51"/>
        <v>0</v>
      </c>
      <c r="CW63" s="24">
        <f t="shared" si="51"/>
        <v>0</v>
      </c>
      <c r="CX63" s="24">
        <f t="shared" si="51"/>
        <v>8891438</v>
      </c>
      <c r="CY63" s="24">
        <f t="shared" si="51"/>
        <v>0</v>
      </c>
      <c r="CZ63" s="24">
        <f t="shared" si="51"/>
        <v>0</v>
      </c>
      <c r="DA63" s="24">
        <f t="shared" si="49"/>
        <v>0</v>
      </c>
      <c r="DB63" s="24">
        <f t="shared" si="49"/>
        <v>0</v>
      </c>
      <c r="DC63" s="24">
        <f t="shared" si="49"/>
        <v>0</v>
      </c>
      <c r="DD63" s="24">
        <f t="shared" si="49"/>
        <v>0</v>
      </c>
      <c r="DE63" s="24">
        <f t="shared" si="49"/>
        <v>0</v>
      </c>
      <c r="DF63" s="24">
        <f t="shared" si="49"/>
        <v>0</v>
      </c>
      <c r="DG63" s="24">
        <f t="shared" si="49"/>
        <v>0</v>
      </c>
      <c r="DH63" s="24">
        <f t="shared" si="49"/>
        <v>0</v>
      </c>
      <c r="DI63" s="24">
        <f t="shared" si="49"/>
        <v>0</v>
      </c>
      <c r="DJ63" s="24">
        <f t="shared" si="49"/>
        <v>0</v>
      </c>
      <c r="DK63" s="24">
        <f t="shared" si="49"/>
        <v>44378236</v>
      </c>
      <c r="DL63" s="24">
        <f t="shared" si="43"/>
        <v>0</v>
      </c>
      <c r="DM63" s="24">
        <f t="shared" si="43"/>
        <v>0</v>
      </c>
      <c r="DN63" s="24">
        <f t="shared" si="43"/>
        <v>0</v>
      </c>
      <c r="DO63" s="24">
        <f t="shared" si="43"/>
        <v>0</v>
      </c>
      <c r="DP63" s="24">
        <f t="shared" si="43"/>
        <v>0</v>
      </c>
      <c r="DQ63" s="47"/>
      <c r="DR63" s="29">
        <f>+G63</f>
        <v>53269674</v>
      </c>
      <c r="DS63" s="29">
        <f t="shared" si="36"/>
        <v>53269674</v>
      </c>
      <c r="DT63" s="29">
        <f t="shared" si="11"/>
        <v>53269674</v>
      </c>
    </row>
    <row r="64" spans="1:124" ht="45" customHeight="1" x14ac:dyDescent="0.25">
      <c r="A64" s="188"/>
      <c r="B64" s="198"/>
      <c r="C64" s="20" t="s">
        <v>198</v>
      </c>
      <c r="D64" s="21" t="s">
        <v>199</v>
      </c>
      <c r="E64" s="22">
        <v>410</v>
      </c>
      <c r="F64" s="23" t="s">
        <v>127</v>
      </c>
      <c r="G64" s="24">
        <f t="shared" si="37"/>
        <v>12000000</v>
      </c>
      <c r="H64" s="24"/>
      <c r="I64" s="24">
        <v>12000000</v>
      </c>
      <c r="J64" s="24"/>
      <c r="K64" s="24"/>
      <c r="L64" s="24"/>
      <c r="M64" s="34"/>
      <c r="N64" s="24"/>
      <c r="O64" s="34"/>
      <c r="P64" s="34"/>
      <c r="Q64" s="24"/>
      <c r="R64" s="24"/>
      <c r="S64" s="24"/>
      <c r="T64" s="24"/>
      <c r="U64" s="24"/>
      <c r="V64" s="24"/>
      <c r="W64" s="24"/>
      <c r="X64" s="24"/>
      <c r="Y64" s="24"/>
      <c r="Z64" s="24"/>
      <c r="AA64" s="24"/>
      <c r="AB64" s="24"/>
      <c r="AC64" s="25">
        <f>+AD64/G64</f>
        <v>0</v>
      </c>
      <c r="AD64" s="24">
        <f t="shared" si="38"/>
        <v>0</v>
      </c>
      <c r="AE64" s="24"/>
      <c r="AF64" s="24"/>
      <c r="AG64" s="24"/>
      <c r="AH64" s="24"/>
      <c r="AI64" s="24"/>
      <c r="AJ64" s="24"/>
      <c r="AK64" s="24"/>
      <c r="AL64" s="24"/>
      <c r="AM64" s="24"/>
      <c r="AN64" s="24"/>
      <c r="AO64" s="24"/>
      <c r="AP64" s="24"/>
      <c r="AQ64" s="24"/>
      <c r="AR64" s="24"/>
      <c r="AS64" s="24"/>
      <c r="AT64" s="24"/>
      <c r="AU64" s="24"/>
      <c r="AV64" s="24"/>
      <c r="AW64" s="24"/>
      <c r="AX64" s="24"/>
      <c r="AY64" s="24"/>
      <c r="AZ64" s="25">
        <f t="shared" si="2"/>
        <v>1</v>
      </c>
      <c r="BA64" s="24">
        <f t="shared" si="44"/>
        <v>12000000</v>
      </c>
      <c r="BB64" s="24">
        <f t="shared" si="50"/>
        <v>0</v>
      </c>
      <c r="BC64" s="24">
        <f t="shared" si="50"/>
        <v>12000000</v>
      </c>
      <c r="BD64" s="24">
        <f t="shared" si="50"/>
        <v>0</v>
      </c>
      <c r="BE64" s="24">
        <f t="shared" si="50"/>
        <v>0</v>
      </c>
      <c r="BF64" s="24">
        <f t="shared" si="50"/>
        <v>0</v>
      </c>
      <c r="BG64" s="24">
        <f t="shared" si="48"/>
        <v>0</v>
      </c>
      <c r="BH64" s="24">
        <f t="shared" si="48"/>
        <v>0</v>
      </c>
      <c r="BI64" s="24">
        <f t="shared" si="48"/>
        <v>0</v>
      </c>
      <c r="BJ64" s="24">
        <f t="shared" si="48"/>
        <v>0</v>
      </c>
      <c r="BK64" s="24">
        <f t="shared" si="48"/>
        <v>0</v>
      </c>
      <c r="BL64" s="24">
        <f t="shared" si="48"/>
        <v>0</v>
      </c>
      <c r="BM64" s="24">
        <f t="shared" si="48"/>
        <v>0</v>
      </c>
      <c r="BN64" s="24">
        <f t="shared" si="48"/>
        <v>0</v>
      </c>
      <c r="BO64" s="24">
        <f t="shared" si="48"/>
        <v>0</v>
      </c>
      <c r="BP64" s="24">
        <f t="shared" si="48"/>
        <v>0</v>
      </c>
      <c r="BQ64" s="24">
        <f t="shared" si="48"/>
        <v>0</v>
      </c>
      <c r="BR64" s="24">
        <f t="shared" si="40"/>
        <v>0</v>
      </c>
      <c r="BS64" s="24">
        <f t="shared" si="40"/>
        <v>0</v>
      </c>
      <c r="BT64" s="24">
        <f t="shared" si="40"/>
        <v>0</v>
      </c>
      <c r="BU64" s="24">
        <f t="shared" si="40"/>
        <v>0</v>
      </c>
      <c r="BV64" s="24">
        <f t="shared" si="40"/>
        <v>0</v>
      </c>
      <c r="BW64" s="25">
        <f>+BX64/G64</f>
        <v>0</v>
      </c>
      <c r="BX64" s="24">
        <f t="shared" si="41"/>
        <v>0</v>
      </c>
      <c r="BY64" s="24"/>
      <c r="BZ64" s="24"/>
      <c r="CA64" s="24"/>
      <c r="CB64" s="24"/>
      <c r="CC64" s="24"/>
      <c r="CD64" s="24"/>
      <c r="CE64" s="24"/>
      <c r="CF64" s="24"/>
      <c r="CG64" s="24"/>
      <c r="CH64" s="24"/>
      <c r="CI64" s="24"/>
      <c r="CJ64" s="24"/>
      <c r="CK64" s="24"/>
      <c r="CL64" s="24"/>
      <c r="CM64" s="24"/>
      <c r="CN64" s="24"/>
      <c r="CO64" s="24"/>
      <c r="CP64" s="24"/>
      <c r="CQ64" s="24"/>
      <c r="CR64" s="24"/>
      <c r="CS64" s="24"/>
      <c r="CT64" s="25">
        <f t="shared" si="7"/>
        <v>1</v>
      </c>
      <c r="CU64" s="24">
        <f t="shared" si="45"/>
        <v>12000000</v>
      </c>
      <c r="CV64" s="24">
        <f t="shared" si="51"/>
        <v>0</v>
      </c>
      <c r="CW64" s="24">
        <f t="shared" si="51"/>
        <v>12000000</v>
      </c>
      <c r="CX64" s="24">
        <f t="shared" si="51"/>
        <v>0</v>
      </c>
      <c r="CY64" s="24">
        <f t="shared" si="51"/>
        <v>0</v>
      </c>
      <c r="CZ64" s="24">
        <f t="shared" si="51"/>
        <v>0</v>
      </c>
      <c r="DA64" s="24">
        <f t="shared" si="49"/>
        <v>0</v>
      </c>
      <c r="DB64" s="24">
        <f t="shared" si="49"/>
        <v>0</v>
      </c>
      <c r="DC64" s="24">
        <f t="shared" si="49"/>
        <v>0</v>
      </c>
      <c r="DD64" s="24">
        <f t="shared" si="49"/>
        <v>0</v>
      </c>
      <c r="DE64" s="24">
        <f t="shared" si="49"/>
        <v>0</v>
      </c>
      <c r="DF64" s="24">
        <f t="shared" si="49"/>
        <v>0</v>
      </c>
      <c r="DG64" s="24">
        <f t="shared" si="49"/>
        <v>0</v>
      </c>
      <c r="DH64" s="24">
        <f t="shared" si="49"/>
        <v>0</v>
      </c>
      <c r="DI64" s="24">
        <f t="shared" si="49"/>
        <v>0</v>
      </c>
      <c r="DJ64" s="24">
        <f t="shared" si="49"/>
        <v>0</v>
      </c>
      <c r="DK64" s="24">
        <f t="shared" si="49"/>
        <v>0</v>
      </c>
      <c r="DL64" s="24">
        <f t="shared" si="43"/>
        <v>0</v>
      </c>
      <c r="DM64" s="24">
        <f t="shared" si="43"/>
        <v>0</v>
      </c>
      <c r="DN64" s="24">
        <f t="shared" si="43"/>
        <v>0</v>
      </c>
      <c r="DO64" s="24">
        <f t="shared" si="43"/>
        <v>0</v>
      </c>
      <c r="DP64" s="24">
        <f t="shared" si="43"/>
        <v>0</v>
      </c>
      <c r="DQ64" s="47"/>
      <c r="DR64" s="29">
        <f>+G64</f>
        <v>12000000</v>
      </c>
      <c r="DS64" s="29">
        <f t="shared" si="36"/>
        <v>12000000</v>
      </c>
      <c r="DT64" s="29">
        <f t="shared" si="11"/>
        <v>12000000</v>
      </c>
    </row>
    <row r="65" spans="1:124" ht="45" customHeight="1" x14ac:dyDescent="0.25">
      <c r="A65" s="188"/>
      <c r="B65" s="56"/>
      <c r="C65" s="20" t="s">
        <v>200</v>
      </c>
      <c r="D65" s="32" t="s">
        <v>201</v>
      </c>
      <c r="E65" s="22">
        <v>410</v>
      </c>
      <c r="F65" s="23" t="s">
        <v>127</v>
      </c>
      <c r="G65" s="24">
        <f t="shared" si="37"/>
        <v>18600000</v>
      </c>
      <c r="H65" s="24"/>
      <c r="I65" s="24"/>
      <c r="J65" s="24">
        <v>18600000</v>
      </c>
      <c r="K65" s="24"/>
      <c r="L65" s="24"/>
      <c r="M65" s="34"/>
      <c r="N65" s="24"/>
      <c r="O65" s="34"/>
      <c r="P65" s="34"/>
      <c r="Q65" s="24"/>
      <c r="R65" s="24"/>
      <c r="S65" s="24"/>
      <c r="T65" s="24"/>
      <c r="U65" s="24"/>
      <c r="V65" s="24"/>
      <c r="W65" s="24"/>
      <c r="X65" s="24"/>
      <c r="Y65" s="24"/>
      <c r="Z65" s="24"/>
      <c r="AA65" s="24"/>
      <c r="AB65" s="24"/>
      <c r="AC65" s="25">
        <f t="shared" ref="AC65:AC82" si="52">+AD65/G65</f>
        <v>0</v>
      </c>
      <c r="AD65" s="24">
        <f t="shared" si="38"/>
        <v>0</v>
      </c>
      <c r="AE65" s="24"/>
      <c r="AF65" s="24"/>
      <c r="AG65" s="24"/>
      <c r="AH65" s="24"/>
      <c r="AI65" s="24"/>
      <c r="AJ65" s="24"/>
      <c r="AK65" s="24"/>
      <c r="AL65" s="24"/>
      <c r="AM65" s="24"/>
      <c r="AN65" s="24"/>
      <c r="AO65" s="24"/>
      <c r="AP65" s="24"/>
      <c r="AQ65" s="24"/>
      <c r="AR65" s="24"/>
      <c r="AS65" s="24"/>
      <c r="AT65" s="24"/>
      <c r="AU65" s="24"/>
      <c r="AV65" s="24"/>
      <c r="AW65" s="24"/>
      <c r="AX65" s="24"/>
      <c r="AY65" s="24"/>
      <c r="AZ65" s="25">
        <f t="shared" si="2"/>
        <v>1</v>
      </c>
      <c r="BA65" s="24">
        <f t="shared" si="44"/>
        <v>18600000</v>
      </c>
      <c r="BB65" s="24">
        <f t="shared" si="50"/>
        <v>0</v>
      </c>
      <c r="BC65" s="24">
        <f t="shared" si="50"/>
        <v>0</v>
      </c>
      <c r="BD65" s="24">
        <f t="shared" si="50"/>
        <v>18600000</v>
      </c>
      <c r="BE65" s="24">
        <f t="shared" si="50"/>
        <v>0</v>
      </c>
      <c r="BF65" s="24">
        <f t="shared" si="50"/>
        <v>0</v>
      </c>
      <c r="BG65" s="24">
        <f t="shared" si="48"/>
        <v>0</v>
      </c>
      <c r="BH65" s="24">
        <f t="shared" si="48"/>
        <v>0</v>
      </c>
      <c r="BI65" s="24">
        <f t="shared" si="48"/>
        <v>0</v>
      </c>
      <c r="BJ65" s="24">
        <f t="shared" si="48"/>
        <v>0</v>
      </c>
      <c r="BK65" s="24">
        <f t="shared" si="48"/>
        <v>0</v>
      </c>
      <c r="BL65" s="24">
        <f t="shared" si="48"/>
        <v>0</v>
      </c>
      <c r="BM65" s="24">
        <f t="shared" si="48"/>
        <v>0</v>
      </c>
      <c r="BN65" s="24">
        <f t="shared" si="48"/>
        <v>0</v>
      </c>
      <c r="BO65" s="24">
        <f t="shared" si="48"/>
        <v>0</v>
      </c>
      <c r="BP65" s="24">
        <f t="shared" si="48"/>
        <v>0</v>
      </c>
      <c r="BQ65" s="24">
        <f t="shared" si="48"/>
        <v>0</v>
      </c>
      <c r="BR65" s="24">
        <f t="shared" si="40"/>
        <v>0</v>
      </c>
      <c r="BS65" s="24">
        <f t="shared" si="40"/>
        <v>0</v>
      </c>
      <c r="BT65" s="24">
        <f t="shared" si="40"/>
        <v>0</v>
      </c>
      <c r="BU65" s="24">
        <f t="shared" si="40"/>
        <v>0</v>
      </c>
      <c r="BV65" s="24">
        <f t="shared" si="40"/>
        <v>0</v>
      </c>
      <c r="BW65" s="25">
        <f t="shared" ref="BW65:BW66" si="53">+BX65/G65</f>
        <v>0</v>
      </c>
      <c r="BX65" s="24">
        <f t="shared" ref="BX65:BX66" si="54">SUM(BY65:CS65)</f>
        <v>0</v>
      </c>
      <c r="BY65" s="24"/>
      <c r="BZ65" s="24"/>
      <c r="CA65" s="24"/>
      <c r="CB65" s="24"/>
      <c r="CC65" s="24"/>
      <c r="CD65" s="24"/>
      <c r="CE65" s="24"/>
      <c r="CF65" s="24"/>
      <c r="CG65" s="24"/>
      <c r="CH65" s="24"/>
      <c r="CI65" s="24"/>
      <c r="CJ65" s="24"/>
      <c r="CK65" s="24"/>
      <c r="CL65" s="24"/>
      <c r="CM65" s="24"/>
      <c r="CN65" s="24"/>
      <c r="CO65" s="24"/>
      <c r="CP65" s="24"/>
      <c r="CQ65" s="24"/>
      <c r="CR65" s="24"/>
      <c r="CS65" s="24"/>
      <c r="CT65" s="25">
        <f t="shared" si="7"/>
        <v>1</v>
      </c>
      <c r="CU65" s="24">
        <f t="shared" si="45"/>
        <v>18600000</v>
      </c>
      <c r="CV65" s="24">
        <f t="shared" si="51"/>
        <v>0</v>
      </c>
      <c r="CW65" s="24">
        <f t="shared" si="51"/>
        <v>0</v>
      </c>
      <c r="CX65" s="24">
        <f t="shared" si="51"/>
        <v>18600000</v>
      </c>
      <c r="CY65" s="24">
        <f t="shared" si="51"/>
        <v>0</v>
      </c>
      <c r="CZ65" s="24">
        <f t="shared" si="51"/>
        <v>0</v>
      </c>
      <c r="DA65" s="24">
        <f t="shared" si="49"/>
        <v>0</v>
      </c>
      <c r="DB65" s="24">
        <f t="shared" si="49"/>
        <v>0</v>
      </c>
      <c r="DC65" s="24">
        <f t="shared" si="49"/>
        <v>0</v>
      </c>
      <c r="DD65" s="24">
        <f t="shared" si="49"/>
        <v>0</v>
      </c>
      <c r="DE65" s="24">
        <f t="shared" si="49"/>
        <v>0</v>
      </c>
      <c r="DF65" s="24">
        <f t="shared" si="49"/>
        <v>0</v>
      </c>
      <c r="DG65" s="24">
        <f t="shared" si="49"/>
        <v>0</v>
      </c>
      <c r="DH65" s="24">
        <f t="shared" si="49"/>
        <v>0</v>
      </c>
      <c r="DI65" s="24">
        <f t="shared" si="49"/>
        <v>0</v>
      </c>
      <c r="DJ65" s="24">
        <f t="shared" si="49"/>
        <v>0</v>
      </c>
      <c r="DK65" s="24">
        <f t="shared" si="49"/>
        <v>0</v>
      </c>
      <c r="DL65" s="24">
        <f t="shared" si="43"/>
        <v>0</v>
      </c>
      <c r="DM65" s="24">
        <f t="shared" si="43"/>
        <v>0</v>
      </c>
      <c r="DN65" s="24">
        <f t="shared" si="43"/>
        <v>0</v>
      </c>
      <c r="DO65" s="24">
        <f t="shared" si="43"/>
        <v>0</v>
      </c>
      <c r="DP65" s="24">
        <f t="shared" si="43"/>
        <v>0</v>
      </c>
      <c r="DQ65" s="47"/>
      <c r="DR65" s="29">
        <f t="shared" ref="DR65:DR82" si="55">+G65</f>
        <v>18600000</v>
      </c>
      <c r="DS65" s="29">
        <f t="shared" si="36"/>
        <v>18600000</v>
      </c>
      <c r="DT65" s="29">
        <f t="shared" si="11"/>
        <v>18600000</v>
      </c>
    </row>
    <row r="66" spans="1:124" ht="45" customHeight="1" x14ac:dyDescent="0.25">
      <c r="A66" s="188"/>
      <c r="B66" s="56"/>
      <c r="C66" s="20" t="s">
        <v>202</v>
      </c>
      <c r="D66" s="32" t="s">
        <v>203</v>
      </c>
      <c r="E66" s="22">
        <v>410</v>
      </c>
      <c r="F66" s="23" t="s">
        <v>127</v>
      </c>
      <c r="G66" s="24">
        <f t="shared" si="37"/>
        <v>1906127</v>
      </c>
      <c r="H66" s="24"/>
      <c r="I66" s="24"/>
      <c r="J66" s="24">
        <v>1906127</v>
      </c>
      <c r="K66" s="24"/>
      <c r="L66" s="24"/>
      <c r="M66" s="34"/>
      <c r="N66" s="34"/>
      <c r="O66" s="34"/>
      <c r="P66" s="34"/>
      <c r="Q66" s="24"/>
      <c r="R66" s="24"/>
      <c r="S66" s="24"/>
      <c r="T66" s="24"/>
      <c r="U66" s="24"/>
      <c r="V66" s="24"/>
      <c r="W66" s="24"/>
      <c r="X66" s="24"/>
      <c r="Y66" s="24"/>
      <c r="Z66" s="24"/>
      <c r="AA66" s="24"/>
      <c r="AB66" s="24"/>
      <c r="AC66" s="25">
        <f t="shared" si="52"/>
        <v>0</v>
      </c>
      <c r="AD66" s="24">
        <f t="shared" si="38"/>
        <v>0</v>
      </c>
      <c r="AE66" s="24"/>
      <c r="AF66" s="24"/>
      <c r="AG66" s="24"/>
      <c r="AH66" s="24"/>
      <c r="AI66" s="24"/>
      <c r="AJ66" s="24"/>
      <c r="AK66" s="24"/>
      <c r="AL66" s="24"/>
      <c r="AM66" s="24"/>
      <c r="AN66" s="24"/>
      <c r="AO66" s="24"/>
      <c r="AP66" s="24"/>
      <c r="AQ66" s="24"/>
      <c r="AR66" s="24"/>
      <c r="AS66" s="24"/>
      <c r="AT66" s="24"/>
      <c r="AU66" s="24"/>
      <c r="AV66" s="24"/>
      <c r="AW66" s="24"/>
      <c r="AX66" s="24"/>
      <c r="AY66" s="24"/>
      <c r="AZ66" s="25">
        <f t="shared" si="2"/>
        <v>1</v>
      </c>
      <c r="BA66" s="24">
        <f t="shared" si="44"/>
        <v>1906127</v>
      </c>
      <c r="BB66" s="24">
        <f t="shared" si="50"/>
        <v>0</v>
      </c>
      <c r="BC66" s="24">
        <f t="shared" si="50"/>
        <v>0</v>
      </c>
      <c r="BD66" s="24">
        <f t="shared" si="50"/>
        <v>1906127</v>
      </c>
      <c r="BE66" s="24">
        <f t="shared" si="50"/>
        <v>0</v>
      </c>
      <c r="BF66" s="24">
        <f t="shared" si="50"/>
        <v>0</v>
      </c>
      <c r="BG66" s="24">
        <f t="shared" si="48"/>
        <v>0</v>
      </c>
      <c r="BH66" s="24">
        <f t="shared" si="48"/>
        <v>0</v>
      </c>
      <c r="BI66" s="24">
        <f t="shared" si="48"/>
        <v>0</v>
      </c>
      <c r="BJ66" s="24">
        <f t="shared" si="48"/>
        <v>0</v>
      </c>
      <c r="BK66" s="24">
        <f t="shared" si="48"/>
        <v>0</v>
      </c>
      <c r="BL66" s="24">
        <f t="shared" si="48"/>
        <v>0</v>
      </c>
      <c r="BM66" s="24">
        <f t="shared" si="48"/>
        <v>0</v>
      </c>
      <c r="BN66" s="24">
        <f t="shared" si="48"/>
        <v>0</v>
      </c>
      <c r="BO66" s="24">
        <f t="shared" si="48"/>
        <v>0</v>
      </c>
      <c r="BP66" s="24">
        <f t="shared" si="48"/>
        <v>0</v>
      </c>
      <c r="BQ66" s="24">
        <f t="shared" si="48"/>
        <v>0</v>
      </c>
      <c r="BR66" s="24">
        <f t="shared" si="40"/>
        <v>0</v>
      </c>
      <c r="BS66" s="24">
        <f t="shared" si="40"/>
        <v>0</v>
      </c>
      <c r="BT66" s="24">
        <f t="shared" si="40"/>
        <v>0</v>
      </c>
      <c r="BU66" s="24">
        <f t="shared" si="40"/>
        <v>0</v>
      </c>
      <c r="BV66" s="24">
        <f t="shared" si="40"/>
        <v>0</v>
      </c>
      <c r="BW66" s="25">
        <f t="shared" si="53"/>
        <v>0</v>
      </c>
      <c r="BX66" s="24">
        <f t="shared" si="54"/>
        <v>0</v>
      </c>
      <c r="BY66" s="24"/>
      <c r="BZ66" s="24"/>
      <c r="CA66" s="24"/>
      <c r="CB66" s="24"/>
      <c r="CC66" s="24"/>
      <c r="CD66" s="24"/>
      <c r="CE66" s="24"/>
      <c r="CF66" s="24"/>
      <c r="CG66" s="24"/>
      <c r="CH66" s="24"/>
      <c r="CI66" s="24"/>
      <c r="CJ66" s="24"/>
      <c r="CK66" s="24"/>
      <c r="CL66" s="24"/>
      <c r="CM66" s="24"/>
      <c r="CN66" s="24"/>
      <c r="CO66" s="24"/>
      <c r="CP66" s="24"/>
      <c r="CQ66" s="24"/>
      <c r="CR66" s="24"/>
      <c r="CS66" s="24"/>
      <c r="CT66" s="25">
        <f t="shared" si="7"/>
        <v>1</v>
      </c>
      <c r="CU66" s="24">
        <f t="shared" si="45"/>
        <v>1906127</v>
      </c>
      <c r="CV66" s="24">
        <f t="shared" si="51"/>
        <v>0</v>
      </c>
      <c r="CW66" s="24">
        <f t="shared" si="51"/>
        <v>0</v>
      </c>
      <c r="CX66" s="24">
        <f t="shared" si="51"/>
        <v>1906127</v>
      </c>
      <c r="CY66" s="24">
        <f t="shared" si="51"/>
        <v>0</v>
      </c>
      <c r="CZ66" s="24">
        <f t="shared" si="51"/>
        <v>0</v>
      </c>
      <c r="DA66" s="24">
        <f t="shared" si="49"/>
        <v>0</v>
      </c>
      <c r="DB66" s="24">
        <f t="shared" si="49"/>
        <v>0</v>
      </c>
      <c r="DC66" s="24">
        <f t="shared" si="49"/>
        <v>0</v>
      </c>
      <c r="DD66" s="24">
        <f t="shared" si="49"/>
        <v>0</v>
      </c>
      <c r="DE66" s="24">
        <f t="shared" si="49"/>
        <v>0</v>
      </c>
      <c r="DF66" s="24">
        <f t="shared" si="49"/>
        <v>0</v>
      </c>
      <c r="DG66" s="24">
        <f t="shared" si="49"/>
        <v>0</v>
      </c>
      <c r="DH66" s="24">
        <f t="shared" si="49"/>
        <v>0</v>
      </c>
      <c r="DI66" s="24">
        <f t="shared" si="49"/>
        <v>0</v>
      </c>
      <c r="DJ66" s="24">
        <f t="shared" si="49"/>
        <v>0</v>
      </c>
      <c r="DK66" s="24">
        <f t="shared" si="49"/>
        <v>0</v>
      </c>
      <c r="DL66" s="24">
        <f t="shared" si="43"/>
        <v>0</v>
      </c>
      <c r="DM66" s="24">
        <f t="shared" si="43"/>
        <v>0</v>
      </c>
      <c r="DN66" s="24">
        <f t="shared" si="43"/>
        <v>0</v>
      </c>
      <c r="DO66" s="24">
        <f t="shared" si="43"/>
        <v>0</v>
      </c>
      <c r="DP66" s="24">
        <f t="shared" si="43"/>
        <v>0</v>
      </c>
      <c r="DQ66" s="47"/>
      <c r="DR66" s="29">
        <f t="shared" si="55"/>
        <v>1906127</v>
      </c>
      <c r="DS66" s="29">
        <f t="shared" si="36"/>
        <v>1906127</v>
      </c>
      <c r="DT66" s="29">
        <f t="shared" si="11"/>
        <v>1906127</v>
      </c>
    </row>
    <row r="67" spans="1:124" ht="45" customHeight="1" x14ac:dyDescent="0.25">
      <c r="A67" s="188"/>
      <c r="B67" s="56"/>
      <c r="C67" s="20" t="s">
        <v>204</v>
      </c>
      <c r="D67" s="32" t="s">
        <v>205</v>
      </c>
      <c r="E67" s="22">
        <v>410</v>
      </c>
      <c r="F67" s="23" t="s">
        <v>127</v>
      </c>
      <c r="G67" s="24">
        <f t="shared" si="37"/>
        <v>10225841</v>
      </c>
      <c r="H67" s="24"/>
      <c r="I67" s="24"/>
      <c r="J67" s="24">
        <v>10225841</v>
      </c>
      <c r="K67" s="24"/>
      <c r="L67" s="24"/>
      <c r="M67" s="34"/>
      <c r="N67" s="34"/>
      <c r="O67" s="34"/>
      <c r="P67" s="34"/>
      <c r="Q67" s="24"/>
      <c r="R67" s="24"/>
      <c r="S67" s="24"/>
      <c r="T67" s="24"/>
      <c r="U67" s="24"/>
      <c r="V67" s="24"/>
      <c r="W67" s="24"/>
      <c r="X67" s="24"/>
      <c r="Y67" s="24"/>
      <c r="Z67" s="24"/>
      <c r="AA67" s="24"/>
      <c r="AB67" s="24"/>
      <c r="AC67" s="25">
        <f t="shared" si="52"/>
        <v>2.9337440314200075E-2</v>
      </c>
      <c r="AD67" s="24">
        <f t="shared" si="38"/>
        <v>300000</v>
      </c>
      <c r="AE67" s="24"/>
      <c r="AF67" s="24"/>
      <c r="AG67" s="24">
        <f>+'[1]FEBRERO 2018'!$M$873</f>
        <v>300000</v>
      </c>
      <c r="AH67" s="24"/>
      <c r="AI67" s="24"/>
      <c r="AJ67" s="24"/>
      <c r="AK67" s="24"/>
      <c r="AL67" s="24"/>
      <c r="AM67" s="24"/>
      <c r="AN67" s="24"/>
      <c r="AO67" s="24"/>
      <c r="AP67" s="24"/>
      <c r="AQ67" s="24"/>
      <c r="AR67" s="24"/>
      <c r="AS67" s="24"/>
      <c r="AT67" s="24"/>
      <c r="AU67" s="24"/>
      <c r="AV67" s="24"/>
      <c r="AW67" s="24"/>
      <c r="AX67" s="24"/>
      <c r="AY67" s="24"/>
      <c r="AZ67" s="25">
        <f t="shared" si="2"/>
        <v>0.97066255968579995</v>
      </c>
      <c r="BA67" s="24">
        <f t="shared" si="44"/>
        <v>9925841</v>
      </c>
      <c r="BB67" s="24">
        <f t="shared" si="50"/>
        <v>0</v>
      </c>
      <c r="BC67" s="24">
        <f t="shared" si="50"/>
        <v>0</v>
      </c>
      <c r="BD67" s="24">
        <f t="shared" si="50"/>
        <v>9925841</v>
      </c>
      <c r="BE67" s="24">
        <f t="shared" si="50"/>
        <v>0</v>
      </c>
      <c r="BF67" s="24">
        <f t="shared" si="50"/>
        <v>0</v>
      </c>
      <c r="BG67" s="24">
        <f t="shared" si="48"/>
        <v>0</v>
      </c>
      <c r="BH67" s="24">
        <f t="shared" si="48"/>
        <v>0</v>
      </c>
      <c r="BI67" s="24">
        <f t="shared" si="48"/>
        <v>0</v>
      </c>
      <c r="BJ67" s="24">
        <f t="shared" si="48"/>
        <v>0</v>
      </c>
      <c r="BK67" s="24">
        <f t="shared" si="48"/>
        <v>0</v>
      </c>
      <c r="BL67" s="24">
        <f t="shared" si="48"/>
        <v>0</v>
      </c>
      <c r="BM67" s="24">
        <f t="shared" si="48"/>
        <v>0</v>
      </c>
      <c r="BN67" s="24">
        <f t="shared" si="48"/>
        <v>0</v>
      </c>
      <c r="BO67" s="24">
        <f t="shared" si="48"/>
        <v>0</v>
      </c>
      <c r="BP67" s="24">
        <f t="shared" si="48"/>
        <v>0</v>
      </c>
      <c r="BQ67" s="24">
        <f t="shared" si="48"/>
        <v>0</v>
      </c>
      <c r="BR67" s="24">
        <f t="shared" si="40"/>
        <v>0</v>
      </c>
      <c r="BS67" s="24">
        <f t="shared" si="40"/>
        <v>0</v>
      </c>
      <c r="BT67" s="24">
        <f t="shared" si="40"/>
        <v>0</v>
      </c>
      <c r="BU67" s="24">
        <f t="shared" si="40"/>
        <v>0</v>
      </c>
      <c r="BV67" s="24">
        <f t="shared" si="40"/>
        <v>0</v>
      </c>
      <c r="BW67" s="25"/>
      <c r="BX67" s="24"/>
      <c r="BY67" s="24"/>
      <c r="BZ67" s="24"/>
      <c r="CA67" s="24"/>
      <c r="CB67" s="24"/>
      <c r="CC67" s="24"/>
      <c r="CD67" s="24"/>
      <c r="CE67" s="24"/>
      <c r="CF67" s="24"/>
      <c r="CG67" s="24"/>
      <c r="CH67" s="24"/>
      <c r="CI67" s="24"/>
      <c r="CJ67" s="24"/>
      <c r="CK67" s="24"/>
      <c r="CL67" s="24"/>
      <c r="CM67" s="24"/>
      <c r="CN67" s="24"/>
      <c r="CO67" s="24"/>
      <c r="CP67" s="24"/>
      <c r="CQ67" s="24"/>
      <c r="CR67" s="24"/>
      <c r="CS67" s="24"/>
      <c r="CT67" s="25">
        <f t="shared" si="7"/>
        <v>1</v>
      </c>
      <c r="CU67" s="24">
        <f t="shared" si="45"/>
        <v>10225841</v>
      </c>
      <c r="CV67" s="24">
        <f t="shared" si="51"/>
        <v>0</v>
      </c>
      <c r="CW67" s="24">
        <f t="shared" si="51"/>
        <v>0</v>
      </c>
      <c r="CX67" s="24">
        <f t="shared" si="51"/>
        <v>10225841</v>
      </c>
      <c r="CY67" s="24">
        <f t="shared" si="51"/>
        <v>0</v>
      </c>
      <c r="CZ67" s="24">
        <f t="shared" si="51"/>
        <v>0</v>
      </c>
      <c r="DA67" s="24">
        <f t="shared" si="49"/>
        <v>0</v>
      </c>
      <c r="DB67" s="24">
        <f t="shared" si="49"/>
        <v>0</v>
      </c>
      <c r="DC67" s="24">
        <f t="shared" si="49"/>
        <v>0</v>
      </c>
      <c r="DD67" s="24">
        <f t="shared" si="49"/>
        <v>0</v>
      </c>
      <c r="DE67" s="24">
        <f t="shared" si="49"/>
        <v>0</v>
      </c>
      <c r="DF67" s="24">
        <f t="shared" si="49"/>
        <v>0</v>
      </c>
      <c r="DG67" s="24">
        <f t="shared" si="49"/>
        <v>0</v>
      </c>
      <c r="DH67" s="24">
        <f t="shared" si="49"/>
        <v>0</v>
      </c>
      <c r="DI67" s="24">
        <f t="shared" si="49"/>
        <v>0</v>
      </c>
      <c r="DJ67" s="24">
        <f t="shared" si="49"/>
        <v>0</v>
      </c>
      <c r="DK67" s="24">
        <f t="shared" si="49"/>
        <v>0</v>
      </c>
      <c r="DL67" s="24">
        <f t="shared" si="43"/>
        <v>0</v>
      </c>
      <c r="DM67" s="24">
        <f t="shared" si="43"/>
        <v>0</v>
      </c>
      <c r="DN67" s="24">
        <f t="shared" si="43"/>
        <v>0</v>
      </c>
      <c r="DO67" s="24">
        <f t="shared" si="43"/>
        <v>0</v>
      </c>
      <c r="DP67" s="24">
        <f t="shared" si="43"/>
        <v>0</v>
      </c>
      <c r="DQ67" s="47"/>
      <c r="DR67" s="29">
        <f t="shared" si="55"/>
        <v>10225841</v>
      </c>
      <c r="DS67" s="29">
        <f t="shared" si="36"/>
        <v>10225841</v>
      </c>
      <c r="DT67" s="29">
        <f t="shared" si="11"/>
        <v>10225841</v>
      </c>
    </row>
    <row r="68" spans="1:124" ht="60.75" customHeight="1" x14ac:dyDescent="0.25">
      <c r="A68" s="188"/>
      <c r="B68" s="199" t="s">
        <v>206</v>
      </c>
      <c r="C68" s="20" t="s">
        <v>207</v>
      </c>
      <c r="D68" s="21" t="s">
        <v>208</v>
      </c>
      <c r="E68" s="22">
        <v>410</v>
      </c>
      <c r="F68" s="23" t="s">
        <v>209</v>
      </c>
      <c r="G68" s="24">
        <f t="shared" si="37"/>
        <v>95582749</v>
      </c>
      <c r="H68" s="34"/>
      <c r="I68" s="24"/>
      <c r="J68" s="24"/>
      <c r="K68" s="24"/>
      <c r="L68" s="34"/>
      <c r="M68" s="34"/>
      <c r="N68" s="34"/>
      <c r="O68" s="34"/>
      <c r="P68" s="34"/>
      <c r="Q68" s="24"/>
      <c r="R68" s="24"/>
      <c r="S68" s="24"/>
      <c r="T68" s="24"/>
      <c r="U68" s="24"/>
      <c r="V68" s="24"/>
      <c r="W68" s="24"/>
      <c r="X68" s="24"/>
      <c r="Y68" s="24">
        <v>61582749</v>
      </c>
      <c r="Z68" s="24"/>
      <c r="AA68" s="24"/>
      <c r="AB68" s="24">
        <v>34000000</v>
      </c>
      <c r="AC68" s="25">
        <f t="shared" si="52"/>
        <v>0.29712472488105568</v>
      </c>
      <c r="AD68" s="24">
        <f t="shared" si="38"/>
        <v>28399998</v>
      </c>
      <c r="AE68" s="24"/>
      <c r="AF68" s="24"/>
      <c r="AG68" s="24"/>
      <c r="AH68" s="24"/>
      <c r="AI68" s="24"/>
      <c r="AJ68" s="24"/>
      <c r="AK68" s="24"/>
      <c r="AL68" s="24"/>
      <c r="AM68" s="24"/>
      <c r="AN68" s="24"/>
      <c r="AO68" s="24"/>
      <c r="AP68" s="24"/>
      <c r="AQ68" s="24"/>
      <c r="AR68" s="24"/>
      <c r="AS68" s="24"/>
      <c r="AT68" s="24"/>
      <c r="AU68" s="24"/>
      <c r="AV68" s="24"/>
      <c r="AW68" s="24"/>
      <c r="AX68" s="24"/>
      <c r="AY68" s="24">
        <f>+'[2]ENERO 2018'!$AF$709</f>
        <v>28399998</v>
      </c>
      <c r="AZ68" s="25">
        <f t="shared" si="2"/>
        <v>0.70287527511894432</v>
      </c>
      <c r="BA68" s="24">
        <f t="shared" si="44"/>
        <v>67182751</v>
      </c>
      <c r="BB68" s="24">
        <f t="shared" si="50"/>
        <v>0</v>
      </c>
      <c r="BC68" s="24">
        <f t="shared" si="50"/>
        <v>0</v>
      </c>
      <c r="BD68" s="24">
        <f t="shared" si="50"/>
        <v>0</v>
      </c>
      <c r="BE68" s="24">
        <f t="shared" si="50"/>
        <v>0</v>
      </c>
      <c r="BF68" s="24">
        <f t="shared" si="50"/>
        <v>0</v>
      </c>
      <c r="BG68" s="24">
        <f t="shared" si="48"/>
        <v>0</v>
      </c>
      <c r="BH68" s="24">
        <f t="shared" si="48"/>
        <v>0</v>
      </c>
      <c r="BI68" s="24">
        <f t="shared" si="48"/>
        <v>0</v>
      </c>
      <c r="BJ68" s="24">
        <f t="shared" si="48"/>
        <v>0</v>
      </c>
      <c r="BK68" s="24">
        <f t="shared" si="48"/>
        <v>0</v>
      </c>
      <c r="BL68" s="24">
        <f t="shared" si="48"/>
        <v>0</v>
      </c>
      <c r="BM68" s="24">
        <f t="shared" si="48"/>
        <v>0</v>
      </c>
      <c r="BN68" s="24">
        <f t="shared" si="48"/>
        <v>0</v>
      </c>
      <c r="BO68" s="24">
        <f t="shared" si="48"/>
        <v>0</v>
      </c>
      <c r="BP68" s="24">
        <f t="shared" si="48"/>
        <v>0</v>
      </c>
      <c r="BQ68" s="24">
        <f t="shared" si="48"/>
        <v>0</v>
      </c>
      <c r="BR68" s="24">
        <f t="shared" si="40"/>
        <v>0</v>
      </c>
      <c r="BS68" s="24">
        <f t="shared" si="40"/>
        <v>61582749</v>
      </c>
      <c r="BT68" s="24">
        <f t="shared" si="40"/>
        <v>0</v>
      </c>
      <c r="BU68" s="24">
        <f t="shared" si="40"/>
        <v>0</v>
      </c>
      <c r="BV68" s="24">
        <f t="shared" si="40"/>
        <v>5600002</v>
      </c>
      <c r="BW68" s="25">
        <f t="shared" ref="BW68:BW82" si="56">+BX68/G68</f>
        <v>0.25527616913382561</v>
      </c>
      <c r="BX68" s="24">
        <f t="shared" si="41"/>
        <v>24399998</v>
      </c>
      <c r="BY68" s="24"/>
      <c r="BZ68" s="24"/>
      <c r="CA68" s="24"/>
      <c r="CB68" s="24"/>
      <c r="CC68" s="24"/>
      <c r="CD68" s="24"/>
      <c r="CE68" s="24"/>
      <c r="CF68" s="24"/>
      <c r="CG68" s="24"/>
      <c r="CH68" s="24"/>
      <c r="CI68" s="24"/>
      <c r="CJ68" s="24"/>
      <c r="CK68" s="24"/>
      <c r="CL68" s="24"/>
      <c r="CM68" s="24"/>
      <c r="CN68" s="24"/>
      <c r="CO68" s="24"/>
      <c r="CP68" s="24"/>
      <c r="CQ68" s="24"/>
      <c r="CR68" s="24"/>
      <c r="CS68" s="24">
        <f>+'[2]ENERO 2018'!$H$707</f>
        <v>24399998</v>
      </c>
      <c r="CT68" s="25">
        <f t="shared" si="7"/>
        <v>0.74472383086617433</v>
      </c>
      <c r="CU68" s="24">
        <f t="shared" si="45"/>
        <v>71182751</v>
      </c>
      <c r="CV68" s="24">
        <f t="shared" si="51"/>
        <v>0</v>
      </c>
      <c r="CW68" s="24">
        <f t="shared" si="51"/>
        <v>0</v>
      </c>
      <c r="CX68" s="24">
        <f t="shared" si="51"/>
        <v>0</v>
      </c>
      <c r="CY68" s="24">
        <f t="shared" si="51"/>
        <v>0</v>
      </c>
      <c r="CZ68" s="24">
        <f t="shared" si="51"/>
        <v>0</v>
      </c>
      <c r="DA68" s="24">
        <f t="shared" si="49"/>
        <v>0</v>
      </c>
      <c r="DB68" s="24">
        <f t="shared" si="49"/>
        <v>0</v>
      </c>
      <c r="DC68" s="24">
        <f t="shared" si="49"/>
        <v>0</v>
      </c>
      <c r="DD68" s="24">
        <f t="shared" si="49"/>
        <v>0</v>
      </c>
      <c r="DE68" s="24">
        <f t="shared" si="49"/>
        <v>0</v>
      </c>
      <c r="DF68" s="24">
        <f t="shared" si="49"/>
        <v>0</v>
      </c>
      <c r="DG68" s="24">
        <f t="shared" si="49"/>
        <v>0</v>
      </c>
      <c r="DH68" s="24">
        <f t="shared" si="49"/>
        <v>0</v>
      </c>
      <c r="DI68" s="24">
        <f t="shared" si="49"/>
        <v>0</v>
      </c>
      <c r="DJ68" s="24">
        <f t="shared" si="49"/>
        <v>0</v>
      </c>
      <c r="DK68" s="24">
        <f t="shared" si="49"/>
        <v>0</v>
      </c>
      <c r="DL68" s="24">
        <f t="shared" si="43"/>
        <v>0</v>
      </c>
      <c r="DM68" s="24">
        <f t="shared" si="43"/>
        <v>61582749</v>
      </c>
      <c r="DN68" s="24">
        <f t="shared" si="43"/>
        <v>0</v>
      </c>
      <c r="DO68" s="24">
        <f t="shared" si="43"/>
        <v>0</v>
      </c>
      <c r="DP68" s="24">
        <f t="shared" si="43"/>
        <v>9600002</v>
      </c>
      <c r="DR68" s="29">
        <f t="shared" si="55"/>
        <v>95582749</v>
      </c>
      <c r="DS68" s="29">
        <f t="shared" si="36"/>
        <v>95582749</v>
      </c>
      <c r="DT68" s="29">
        <f t="shared" si="11"/>
        <v>95582749</v>
      </c>
    </row>
    <row r="69" spans="1:124" ht="63" customHeight="1" x14ac:dyDescent="0.25">
      <c r="A69" s="188"/>
      <c r="B69" s="199"/>
      <c r="C69" s="20" t="s">
        <v>210</v>
      </c>
      <c r="D69" s="21" t="s">
        <v>211</v>
      </c>
      <c r="E69" s="22">
        <v>410</v>
      </c>
      <c r="F69" s="23" t="s">
        <v>133</v>
      </c>
      <c r="G69" s="24">
        <f t="shared" si="37"/>
        <v>74000000</v>
      </c>
      <c r="H69" s="34"/>
      <c r="I69" s="24">
        <v>70000000</v>
      </c>
      <c r="J69" s="24"/>
      <c r="K69" s="24"/>
      <c r="L69" s="34"/>
      <c r="M69" s="34"/>
      <c r="N69" s="34"/>
      <c r="O69" s="34"/>
      <c r="P69" s="34"/>
      <c r="Q69" s="24"/>
      <c r="R69" s="24"/>
      <c r="S69" s="24"/>
      <c r="T69" s="24"/>
      <c r="U69" s="24"/>
      <c r="V69" s="24"/>
      <c r="W69" s="24"/>
      <c r="X69" s="24"/>
      <c r="Y69" s="24"/>
      <c r="Z69" s="24"/>
      <c r="AA69" s="24"/>
      <c r="AB69" s="24">
        <v>4000000</v>
      </c>
      <c r="AC69" s="25">
        <f t="shared" si="52"/>
        <v>0.87561929729729726</v>
      </c>
      <c r="AD69" s="24">
        <f t="shared" si="38"/>
        <v>64795828</v>
      </c>
      <c r="AE69" s="24"/>
      <c r="AF69" s="24">
        <f>+'[1]FEBRERO 2018'!$K$891</f>
        <v>64795828</v>
      </c>
      <c r="AG69" s="24"/>
      <c r="AH69" s="24"/>
      <c r="AI69" s="24"/>
      <c r="AJ69" s="24"/>
      <c r="AK69" s="24"/>
      <c r="AL69" s="24"/>
      <c r="AM69" s="24"/>
      <c r="AN69" s="24"/>
      <c r="AO69" s="24"/>
      <c r="AP69" s="24"/>
      <c r="AQ69" s="24"/>
      <c r="AR69" s="24"/>
      <c r="AS69" s="24"/>
      <c r="AT69" s="24"/>
      <c r="AU69" s="24"/>
      <c r="AV69" s="24"/>
      <c r="AW69" s="24"/>
      <c r="AX69" s="24"/>
      <c r="AY69" s="24"/>
      <c r="AZ69" s="25">
        <f t="shared" si="2"/>
        <v>0.12438070270270274</v>
      </c>
      <c r="BA69" s="24">
        <f t="shared" si="44"/>
        <v>9204172</v>
      </c>
      <c r="BB69" s="24">
        <f t="shared" si="50"/>
        <v>0</v>
      </c>
      <c r="BC69" s="24">
        <f t="shared" si="50"/>
        <v>5204172</v>
      </c>
      <c r="BD69" s="24">
        <f t="shared" si="50"/>
        <v>0</v>
      </c>
      <c r="BE69" s="24">
        <f t="shared" si="50"/>
        <v>0</v>
      </c>
      <c r="BF69" s="24">
        <f t="shared" si="50"/>
        <v>0</v>
      </c>
      <c r="BG69" s="24">
        <f t="shared" si="48"/>
        <v>0</v>
      </c>
      <c r="BH69" s="24">
        <f t="shared" si="48"/>
        <v>0</v>
      </c>
      <c r="BI69" s="24">
        <f t="shared" si="48"/>
        <v>0</v>
      </c>
      <c r="BJ69" s="24">
        <f t="shared" si="48"/>
        <v>0</v>
      </c>
      <c r="BK69" s="24">
        <f t="shared" si="48"/>
        <v>0</v>
      </c>
      <c r="BL69" s="24">
        <f t="shared" si="48"/>
        <v>0</v>
      </c>
      <c r="BM69" s="24">
        <f t="shared" si="48"/>
        <v>0</v>
      </c>
      <c r="BN69" s="24">
        <f t="shared" si="48"/>
        <v>0</v>
      </c>
      <c r="BO69" s="24">
        <f t="shared" si="48"/>
        <v>0</v>
      </c>
      <c r="BP69" s="24">
        <f t="shared" si="48"/>
        <v>0</v>
      </c>
      <c r="BQ69" s="24">
        <f t="shared" si="48"/>
        <v>0</v>
      </c>
      <c r="BR69" s="24">
        <f t="shared" si="40"/>
        <v>0</v>
      </c>
      <c r="BS69" s="24">
        <f t="shared" si="40"/>
        <v>0</v>
      </c>
      <c r="BT69" s="24">
        <f t="shared" si="40"/>
        <v>0</v>
      </c>
      <c r="BU69" s="24">
        <f t="shared" si="40"/>
        <v>0</v>
      </c>
      <c r="BV69" s="24">
        <f t="shared" si="40"/>
        <v>4000000</v>
      </c>
      <c r="BW69" s="25">
        <f t="shared" si="56"/>
        <v>0.81548881081081082</v>
      </c>
      <c r="BX69" s="24">
        <f t="shared" si="41"/>
        <v>60346172</v>
      </c>
      <c r="BY69" s="24"/>
      <c r="BZ69" s="24">
        <f>+'[1]FEBRERO 2018'!$H$889</f>
        <v>60346172</v>
      </c>
      <c r="CA69" s="24"/>
      <c r="CB69" s="24"/>
      <c r="CC69" s="24"/>
      <c r="CD69" s="24"/>
      <c r="CE69" s="24"/>
      <c r="CF69" s="24"/>
      <c r="CG69" s="24"/>
      <c r="CH69" s="24"/>
      <c r="CI69" s="24"/>
      <c r="CJ69" s="24"/>
      <c r="CK69" s="24"/>
      <c r="CL69" s="24"/>
      <c r="CM69" s="24"/>
      <c r="CN69" s="24"/>
      <c r="CO69" s="24"/>
      <c r="CP69" s="24"/>
      <c r="CQ69" s="24"/>
      <c r="CR69" s="24"/>
      <c r="CS69" s="24"/>
      <c r="CT69" s="25">
        <f t="shared" si="7"/>
        <v>0.18451118918918918</v>
      </c>
      <c r="CU69" s="24">
        <f t="shared" si="45"/>
        <v>13653828</v>
      </c>
      <c r="CV69" s="24">
        <f t="shared" si="51"/>
        <v>0</v>
      </c>
      <c r="CW69" s="24">
        <f t="shared" si="51"/>
        <v>9653828</v>
      </c>
      <c r="CX69" s="24">
        <f t="shared" si="51"/>
        <v>0</v>
      </c>
      <c r="CY69" s="24">
        <f t="shared" si="51"/>
        <v>0</v>
      </c>
      <c r="CZ69" s="24">
        <f t="shared" si="51"/>
        <v>0</v>
      </c>
      <c r="DA69" s="24">
        <f t="shared" si="49"/>
        <v>0</v>
      </c>
      <c r="DB69" s="24">
        <f t="shared" si="49"/>
        <v>0</v>
      </c>
      <c r="DC69" s="24">
        <f t="shared" si="49"/>
        <v>0</v>
      </c>
      <c r="DD69" s="24">
        <f t="shared" si="49"/>
        <v>0</v>
      </c>
      <c r="DE69" s="24">
        <f t="shared" si="49"/>
        <v>0</v>
      </c>
      <c r="DF69" s="24">
        <f t="shared" si="49"/>
        <v>0</v>
      </c>
      <c r="DG69" s="24">
        <f t="shared" si="49"/>
        <v>0</v>
      </c>
      <c r="DH69" s="24">
        <f t="shared" si="49"/>
        <v>0</v>
      </c>
      <c r="DI69" s="24">
        <f t="shared" si="49"/>
        <v>0</v>
      </c>
      <c r="DJ69" s="24">
        <f t="shared" si="49"/>
        <v>0</v>
      </c>
      <c r="DK69" s="24">
        <f t="shared" si="49"/>
        <v>0</v>
      </c>
      <c r="DL69" s="24">
        <f t="shared" si="43"/>
        <v>0</v>
      </c>
      <c r="DM69" s="24">
        <f t="shared" si="43"/>
        <v>0</v>
      </c>
      <c r="DN69" s="24">
        <f t="shared" si="43"/>
        <v>0</v>
      </c>
      <c r="DO69" s="24">
        <f t="shared" si="43"/>
        <v>0</v>
      </c>
      <c r="DP69" s="24">
        <f t="shared" si="43"/>
        <v>4000000</v>
      </c>
      <c r="DR69" s="29">
        <f t="shared" si="55"/>
        <v>74000000</v>
      </c>
      <c r="DS69" s="29">
        <f t="shared" si="36"/>
        <v>74000000</v>
      </c>
      <c r="DT69" s="29">
        <f t="shared" si="11"/>
        <v>74000000</v>
      </c>
    </row>
    <row r="70" spans="1:124" ht="120" customHeight="1" x14ac:dyDescent="0.25">
      <c r="A70" s="188"/>
      <c r="B70" s="199"/>
      <c r="C70" s="20" t="s">
        <v>212</v>
      </c>
      <c r="D70" s="21" t="s">
        <v>213</v>
      </c>
      <c r="E70" s="22">
        <v>410</v>
      </c>
      <c r="F70" s="23" t="s">
        <v>127</v>
      </c>
      <c r="G70" s="24">
        <f t="shared" si="37"/>
        <v>20000000</v>
      </c>
      <c r="H70" s="34"/>
      <c r="I70" s="24">
        <v>20000000</v>
      </c>
      <c r="J70" s="24"/>
      <c r="K70" s="24"/>
      <c r="L70" s="34"/>
      <c r="M70" s="34"/>
      <c r="N70" s="34"/>
      <c r="O70" s="34"/>
      <c r="P70" s="34"/>
      <c r="Q70" s="24"/>
      <c r="R70" s="24"/>
      <c r="S70" s="24"/>
      <c r="T70" s="24"/>
      <c r="U70" s="24"/>
      <c r="V70" s="24"/>
      <c r="W70" s="24"/>
      <c r="X70" s="24"/>
      <c r="Y70" s="24"/>
      <c r="Z70" s="24"/>
      <c r="AA70" s="24"/>
      <c r="AB70" s="24"/>
      <c r="AC70" s="25">
        <f t="shared" si="52"/>
        <v>0</v>
      </c>
      <c r="AD70" s="24">
        <f t="shared" si="38"/>
        <v>0</v>
      </c>
      <c r="AE70" s="24"/>
      <c r="AF70" s="24"/>
      <c r="AG70" s="24"/>
      <c r="AH70" s="24"/>
      <c r="AI70" s="24"/>
      <c r="AJ70" s="24"/>
      <c r="AK70" s="24"/>
      <c r="AL70" s="24"/>
      <c r="AM70" s="24"/>
      <c r="AN70" s="24"/>
      <c r="AO70" s="24"/>
      <c r="AP70" s="24"/>
      <c r="AQ70" s="24"/>
      <c r="AR70" s="24"/>
      <c r="AS70" s="24"/>
      <c r="AT70" s="24"/>
      <c r="AU70" s="24"/>
      <c r="AV70" s="24"/>
      <c r="AW70" s="24"/>
      <c r="AX70" s="24"/>
      <c r="AY70" s="24"/>
      <c r="AZ70" s="25">
        <f t="shared" si="2"/>
        <v>1</v>
      </c>
      <c r="BA70" s="24">
        <f t="shared" si="44"/>
        <v>20000000</v>
      </c>
      <c r="BB70" s="24">
        <f t="shared" si="50"/>
        <v>0</v>
      </c>
      <c r="BC70" s="24">
        <f t="shared" si="50"/>
        <v>20000000</v>
      </c>
      <c r="BD70" s="24">
        <f t="shared" si="50"/>
        <v>0</v>
      </c>
      <c r="BE70" s="24">
        <f t="shared" si="50"/>
        <v>0</v>
      </c>
      <c r="BF70" s="24">
        <f t="shared" si="50"/>
        <v>0</v>
      </c>
      <c r="BG70" s="24">
        <f t="shared" si="48"/>
        <v>0</v>
      </c>
      <c r="BH70" s="24">
        <f t="shared" si="48"/>
        <v>0</v>
      </c>
      <c r="BI70" s="24">
        <f t="shared" si="48"/>
        <v>0</v>
      </c>
      <c r="BJ70" s="24">
        <f t="shared" si="48"/>
        <v>0</v>
      </c>
      <c r="BK70" s="24">
        <f t="shared" si="48"/>
        <v>0</v>
      </c>
      <c r="BL70" s="24">
        <f t="shared" si="48"/>
        <v>0</v>
      </c>
      <c r="BM70" s="24">
        <f t="shared" si="48"/>
        <v>0</v>
      </c>
      <c r="BN70" s="24">
        <f t="shared" si="48"/>
        <v>0</v>
      </c>
      <c r="BO70" s="24">
        <f t="shared" si="48"/>
        <v>0</v>
      </c>
      <c r="BP70" s="24">
        <f t="shared" si="48"/>
        <v>0</v>
      </c>
      <c r="BQ70" s="24">
        <f t="shared" si="48"/>
        <v>0</v>
      </c>
      <c r="BR70" s="24">
        <f t="shared" si="40"/>
        <v>0</v>
      </c>
      <c r="BS70" s="24">
        <f t="shared" si="40"/>
        <v>0</v>
      </c>
      <c r="BT70" s="24">
        <f t="shared" si="40"/>
        <v>0</v>
      </c>
      <c r="BU70" s="24">
        <f t="shared" si="40"/>
        <v>0</v>
      </c>
      <c r="BV70" s="24">
        <f t="shared" si="40"/>
        <v>0</v>
      </c>
      <c r="BW70" s="25">
        <f t="shared" si="56"/>
        <v>0</v>
      </c>
      <c r="BX70" s="24">
        <f t="shared" si="41"/>
        <v>0</v>
      </c>
      <c r="BY70" s="24"/>
      <c r="BZ70" s="24"/>
      <c r="CA70" s="24"/>
      <c r="CB70" s="24"/>
      <c r="CC70" s="24"/>
      <c r="CD70" s="24"/>
      <c r="CE70" s="24"/>
      <c r="CF70" s="24"/>
      <c r="CG70" s="24"/>
      <c r="CH70" s="24"/>
      <c r="CI70" s="24"/>
      <c r="CJ70" s="24"/>
      <c r="CK70" s="24"/>
      <c r="CL70" s="24"/>
      <c r="CM70" s="24"/>
      <c r="CN70" s="24"/>
      <c r="CO70" s="24"/>
      <c r="CP70" s="24"/>
      <c r="CQ70" s="24"/>
      <c r="CR70" s="24"/>
      <c r="CS70" s="24"/>
      <c r="CT70" s="25">
        <f t="shared" si="7"/>
        <v>1</v>
      </c>
      <c r="CU70" s="24">
        <f t="shared" si="45"/>
        <v>20000000</v>
      </c>
      <c r="CV70" s="24">
        <f t="shared" si="51"/>
        <v>0</v>
      </c>
      <c r="CW70" s="24">
        <f t="shared" si="51"/>
        <v>20000000</v>
      </c>
      <c r="CX70" s="24">
        <f t="shared" si="51"/>
        <v>0</v>
      </c>
      <c r="CY70" s="24">
        <f t="shared" si="51"/>
        <v>0</v>
      </c>
      <c r="CZ70" s="24">
        <f t="shared" si="51"/>
        <v>0</v>
      </c>
      <c r="DA70" s="24">
        <f t="shared" si="49"/>
        <v>0</v>
      </c>
      <c r="DB70" s="24">
        <f t="shared" si="49"/>
        <v>0</v>
      </c>
      <c r="DC70" s="24">
        <f t="shared" si="49"/>
        <v>0</v>
      </c>
      <c r="DD70" s="24">
        <f t="shared" si="49"/>
        <v>0</v>
      </c>
      <c r="DE70" s="24">
        <f t="shared" si="49"/>
        <v>0</v>
      </c>
      <c r="DF70" s="24">
        <f t="shared" si="49"/>
        <v>0</v>
      </c>
      <c r="DG70" s="24">
        <f t="shared" si="49"/>
        <v>0</v>
      </c>
      <c r="DH70" s="24">
        <f t="shared" si="49"/>
        <v>0</v>
      </c>
      <c r="DI70" s="24">
        <f t="shared" si="49"/>
        <v>0</v>
      </c>
      <c r="DJ70" s="24">
        <f t="shared" si="49"/>
        <v>0</v>
      </c>
      <c r="DK70" s="24">
        <f t="shared" si="49"/>
        <v>0</v>
      </c>
      <c r="DL70" s="24">
        <f t="shared" si="43"/>
        <v>0</v>
      </c>
      <c r="DM70" s="24">
        <f t="shared" si="43"/>
        <v>0</v>
      </c>
      <c r="DN70" s="24">
        <f t="shared" si="43"/>
        <v>0</v>
      </c>
      <c r="DO70" s="24">
        <f t="shared" si="43"/>
        <v>0</v>
      </c>
      <c r="DP70" s="24">
        <f t="shared" si="43"/>
        <v>0</v>
      </c>
      <c r="DR70" s="29">
        <f t="shared" si="55"/>
        <v>20000000</v>
      </c>
      <c r="DS70" s="29">
        <f t="shared" si="36"/>
        <v>20000000</v>
      </c>
      <c r="DT70" s="29">
        <f t="shared" si="11"/>
        <v>20000000</v>
      </c>
    </row>
    <row r="71" spans="1:124" s="47" customFormat="1" ht="22.5" customHeight="1" thickBot="1" x14ac:dyDescent="0.3">
      <c r="A71" s="57"/>
      <c r="B71" s="200" t="s">
        <v>214</v>
      </c>
      <c r="C71" s="200"/>
      <c r="D71" s="200"/>
      <c r="E71" s="200"/>
      <c r="F71" s="58"/>
      <c r="G71" s="59">
        <f t="shared" ref="G71:AB71" si="57">SUM(G36:G70)</f>
        <v>7639707331</v>
      </c>
      <c r="H71" s="59">
        <f t="shared" si="57"/>
        <v>0</v>
      </c>
      <c r="I71" s="59">
        <f t="shared" si="57"/>
        <v>837295108</v>
      </c>
      <c r="J71" s="59">
        <f t="shared" si="57"/>
        <v>120243846</v>
      </c>
      <c r="K71" s="59">
        <f t="shared" si="57"/>
        <v>0</v>
      </c>
      <c r="L71" s="59">
        <f t="shared" si="57"/>
        <v>0</v>
      </c>
      <c r="M71" s="59">
        <f t="shared" si="57"/>
        <v>0</v>
      </c>
      <c r="N71" s="59">
        <f t="shared" si="57"/>
        <v>865531670</v>
      </c>
      <c r="O71" s="59">
        <f t="shared" si="57"/>
        <v>18000000</v>
      </c>
      <c r="P71" s="59">
        <f t="shared" si="57"/>
        <v>0</v>
      </c>
      <c r="Q71" s="59">
        <f t="shared" si="57"/>
        <v>25000000</v>
      </c>
      <c r="R71" s="59">
        <f t="shared" si="57"/>
        <v>480000000</v>
      </c>
      <c r="S71" s="59">
        <f t="shared" si="57"/>
        <v>0</v>
      </c>
      <c r="T71" s="59">
        <f t="shared" si="57"/>
        <v>55000000</v>
      </c>
      <c r="U71" s="59">
        <f t="shared" si="57"/>
        <v>0</v>
      </c>
      <c r="V71" s="59">
        <f t="shared" si="57"/>
        <v>4119225925</v>
      </c>
      <c r="W71" s="59">
        <f t="shared" si="57"/>
        <v>699378236</v>
      </c>
      <c r="X71" s="59">
        <f t="shared" si="57"/>
        <v>0</v>
      </c>
      <c r="Y71" s="59">
        <f t="shared" si="57"/>
        <v>91582749</v>
      </c>
      <c r="Z71" s="59">
        <f t="shared" si="57"/>
        <v>0</v>
      </c>
      <c r="AA71" s="59">
        <f t="shared" si="57"/>
        <v>53780728</v>
      </c>
      <c r="AB71" s="59">
        <f t="shared" si="57"/>
        <v>274669069</v>
      </c>
      <c r="AC71" s="46">
        <f t="shared" si="52"/>
        <v>0.28381520627128326</v>
      </c>
      <c r="AD71" s="59">
        <f t="shared" ref="AD71:AY71" si="58">SUM(AD36:AD70)</f>
        <v>2168265112</v>
      </c>
      <c r="AE71" s="59">
        <f t="shared" si="58"/>
        <v>0</v>
      </c>
      <c r="AF71" s="59">
        <f t="shared" si="58"/>
        <v>642761878</v>
      </c>
      <c r="AG71" s="59">
        <f t="shared" si="58"/>
        <v>14782942</v>
      </c>
      <c r="AH71" s="59">
        <f t="shared" si="58"/>
        <v>0</v>
      </c>
      <c r="AI71" s="59">
        <f t="shared" si="58"/>
        <v>0</v>
      </c>
      <c r="AJ71" s="59">
        <f t="shared" si="58"/>
        <v>0</v>
      </c>
      <c r="AK71" s="59">
        <f t="shared" si="58"/>
        <v>82202910</v>
      </c>
      <c r="AL71" s="59">
        <f t="shared" si="58"/>
        <v>0</v>
      </c>
      <c r="AM71" s="59">
        <f t="shared" si="58"/>
        <v>0</v>
      </c>
      <c r="AN71" s="59">
        <f t="shared" si="58"/>
        <v>0</v>
      </c>
      <c r="AO71" s="59">
        <f t="shared" si="58"/>
        <v>58921834</v>
      </c>
      <c r="AP71" s="59">
        <f t="shared" si="58"/>
        <v>0</v>
      </c>
      <c r="AQ71" s="59">
        <f t="shared" si="58"/>
        <v>0</v>
      </c>
      <c r="AR71" s="59">
        <f t="shared" si="58"/>
        <v>0</v>
      </c>
      <c r="AS71" s="59">
        <f t="shared" si="58"/>
        <v>1274064907</v>
      </c>
      <c r="AT71" s="59">
        <f t="shared" si="58"/>
        <v>50188031</v>
      </c>
      <c r="AU71" s="59">
        <f t="shared" si="58"/>
        <v>0</v>
      </c>
      <c r="AV71" s="59">
        <f t="shared" si="58"/>
        <v>357659</v>
      </c>
      <c r="AW71" s="59">
        <f t="shared" si="58"/>
        <v>0</v>
      </c>
      <c r="AX71" s="59">
        <f t="shared" si="58"/>
        <v>0</v>
      </c>
      <c r="AY71" s="59">
        <f t="shared" si="58"/>
        <v>44984951</v>
      </c>
      <c r="AZ71" s="46">
        <f t="shared" si="2"/>
        <v>0.71618479372871668</v>
      </c>
      <c r="BA71" s="59">
        <f>SUM(BA36:BA70)</f>
        <v>5471442219</v>
      </c>
      <c r="BB71" s="59">
        <f t="shared" ref="BB71:BV71" si="59">SUM(BB36:BB70)</f>
        <v>0</v>
      </c>
      <c r="BC71" s="59">
        <f t="shared" si="59"/>
        <v>194533230</v>
      </c>
      <c r="BD71" s="59">
        <f t="shared" si="59"/>
        <v>105460904</v>
      </c>
      <c r="BE71" s="59">
        <f t="shared" si="59"/>
        <v>0</v>
      </c>
      <c r="BF71" s="59">
        <f t="shared" si="59"/>
        <v>0</v>
      </c>
      <c r="BG71" s="59">
        <f t="shared" si="59"/>
        <v>0</v>
      </c>
      <c r="BH71" s="59">
        <f t="shared" si="59"/>
        <v>783328760</v>
      </c>
      <c r="BI71" s="59">
        <f t="shared" si="59"/>
        <v>18000000</v>
      </c>
      <c r="BJ71" s="59">
        <f t="shared" si="59"/>
        <v>0</v>
      </c>
      <c r="BK71" s="59">
        <f t="shared" si="59"/>
        <v>25000000</v>
      </c>
      <c r="BL71" s="59">
        <f t="shared" si="59"/>
        <v>421078166</v>
      </c>
      <c r="BM71" s="59">
        <f t="shared" si="59"/>
        <v>0</v>
      </c>
      <c r="BN71" s="59">
        <f t="shared" si="59"/>
        <v>55000000</v>
      </c>
      <c r="BO71" s="59">
        <f t="shared" si="59"/>
        <v>0</v>
      </c>
      <c r="BP71" s="59">
        <f t="shared" si="59"/>
        <v>2845161018</v>
      </c>
      <c r="BQ71" s="59">
        <f t="shared" si="59"/>
        <v>649190205</v>
      </c>
      <c r="BR71" s="59">
        <f t="shared" si="59"/>
        <v>0</v>
      </c>
      <c r="BS71" s="59">
        <f t="shared" si="59"/>
        <v>91225090</v>
      </c>
      <c r="BT71" s="59">
        <f t="shared" si="59"/>
        <v>0</v>
      </c>
      <c r="BU71" s="59">
        <f t="shared" si="59"/>
        <v>53780728</v>
      </c>
      <c r="BV71" s="59">
        <f t="shared" si="59"/>
        <v>229684118</v>
      </c>
      <c r="BW71" s="46">
        <f t="shared" si="56"/>
        <v>0.13051072610519612</v>
      </c>
      <c r="BX71" s="59">
        <f t="shared" ref="BX71:DP71" si="60">SUM(BX36:BX70)</f>
        <v>997063751</v>
      </c>
      <c r="BY71" s="59">
        <f t="shared" si="60"/>
        <v>0</v>
      </c>
      <c r="BZ71" s="59">
        <f t="shared" si="60"/>
        <v>235064877</v>
      </c>
      <c r="CA71" s="59">
        <f t="shared" si="60"/>
        <v>0</v>
      </c>
      <c r="CB71" s="59">
        <f t="shared" si="60"/>
        <v>0</v>
      </c>
      <c r="CC71" s="59">
        <f t="shared" si="60"/>
        <v>0</v>
      </c>
      <c r="CD71" s="59">
        <f t="shared" si="60"/>
        <v>0</v>
      </c>
      <c r="CE71" s="59">
        <f t="shared" si="60"/>
        <v>82122909</v>
      </c>
      <c r="CF71" s="59">
        <f t="shared" si="60"/>
        <v>0</v>
      </c>
      <c r="CG71" s="59">
        <f t="shared" si="60"/>
        <v>0</v>
      </c>
      <c r="CH71" s="59">
        <f t="shared" si="60"/>
        <v>0</v>
      </c>
      <c r="CI71" s="59">
        <f t="shared" si="60"/>
        <v>31733334</v>
      </c>
      <c r="CJ71" s="59">
        <f t="shared" si="60"/>
        <v>0</v>
      </c>
      <c r="CK71" s="59">
        <f t="shared" si="60"/>
        <v>0</v>
      </c>
      <c r="CL71" s="59">
        <f t="shared" si="60"/>
        <v>0</v>
      </c>
      <c r="CM71" s="59">
        <f t="shared" si="60"/>
        <v>576157406</v>
      </c>
      <c r="CN71" s="59">
        <f t="shared" si="60"/>
        <v>33643186</v>
      </c>
      <c r="CO71" s="59">
        <f t="shared" si="60"/>
        <v>0</v>
      </c>
      <c r="CP71" s="59">
        <f t="shared" si="60"/>
        <v>357088</v>
      </c>
      <c r="CQ71" s="59">
        <f t="shared" si="60"/>
        <v>0</v>
      </c>
      <c r="CR71" s="59">
        <f t="shared" si="60"/>
        <v>0</v>
      </c>
      <c r="CS71" s="59">
        <f t="shared" si="60"/>
        <v>37984951</v>
      </c>
      <c r="CT71" s="59">
        <f>1-BW71</f>
        <v>0.8694892738948039</v>
      </c>
      <c r="CU71" s="59">
        <f t="shared" si="60"/>
        <v>6642643580</v>
      </c>
      <c r="CV71" s="59">
        <f t="shared" si="60"/>
        <v>0</v>
      </c>
      <c r="CW71" s="59">
        <f t="shared" si="60"/>
        <v>602230231</v>
      </c>
      <c r="CX71" s="59">
        <f t="shared" si="60"/>
        <v>120243846</v>
      </c>
      <c r="CY71" s="59">
        <f t="shared" si="60"/>
        <v>0</v>
      </c>
      <c r="CZ71" s="59">
        <f t="shared" si="60"/>
        <v>0</v>
      </c>
      <c r="DA71" s="59">
        <f t="shared" si="60"/>
        <v>0</v>
      </c>
      <c r="DB71" s="59">
        <f t="shared" si="60"/>
        <v>783408761</v>
      </c>
      <c r="DC71" s="59">
        <f t="shared" si="60"/>
        <v>18000000</v>
      </c>
      <c r="DD71" s="59">
        <f t="shared" si="60"/>
        <v>0</v>
      </c>
      <c r="DE71" s="59">
        <f t="shared" si="60"/>
        <v>25000000</v>
      </c>
      <c r="DF71" s="59">
        <f t="shared" si="60"/>
        <v>448266666</v>
      </c>
      <c r="DG71" s="59">
        <f t="shared" si="60"/>
        <v>0</v>
      </c>
      <c r="DH71" s="59">
        <f t="shared" si="60"/>
        <v>55000000</v>
      </c>
      <c r="DI71" s="59">
        <f t="shared" si="60"/>
        <v>0</v>
      </c>
      <c r="DJ71" s="59">
        <f t="shared" si="60"/>
        <v>3543068519</v>
      </c>
      <c r="DK71" s="59">
        <f t="shared" si="60"/>
        <v>665735050</v>
      </c>
      <c r="DL71" s="59">
        <f t="shared" si="60"/>
        <v>0</v>
      </c>
      <c r="DM71" s="59">
        <f t="shared" si="60"/>
        <v>91225661</v>
      </c>
      <c r="DN71" s="59">
        <f t="shared" si="60"/>
        <v>0</v>
      </c>
      <c r="DO71" s="59">
        <f t="shared" si="60"/>
        <v>53780728</v>
      </c>
      <c r="DP71" s="59">
        <f t="shared" si="60"/>
        <v>236684118</v>
      </c>
      <c r="DR71" s="29">
        <f t="shared" si="55"/>
        <v>7639707331</v>
      </c>
      <c r="DS71" s="29">
        <f t="shared" si="36"/>
        <v>7639707331</v>
      </c>
      <c r="DT71" s="29">
        <f t="shared" si="11"/>
        <v>7639707331</v>
      </c>
    </row>
    <row r="72" spans="1:124" ht="76.5" customHeight="1" thickTop="1" x14ac:dyDescent="0.25">
      <c r="A72" s="201" t="s">
        <v>215</v>
      </c>
      <c r="B72" s="192" t="s">
        <v>216</v>
      </c>
      <c r="C72" s="60" t="s">
        <v>217</v>
      </c>
      <c r="D72" s="61" t="s">
        <v>218</v>
      </c>
      <c r="E72" s="62">
        <v>520</v>
      </c>
      <c r="F72" s="63" t="s">
        <v>219</v>
      </c>
      <c r="G72" s="64">
        <f t="shared" ref="G72:G90" si="61">SUM(H72:AB72)</f>
        <v>212284420</v>
      </c>
      <c r="H72" s="24"/>
      <c r="I72" s="24">
        <v>130000000</v>
      </c>
      <c r="J72" s="24"/>
      <c r="K72" s="24"/>
      <c r="L72" s="24"/>
      <c r="M72" s="24"/>
      <c r="N72" s="24"/>
      <c r="O72" s="24"/>
      <c r="P72" s="24"/>
      <c r="Q72" s="24"/>
      <c r="R72" s="24"/>
      <c r="S72" s="24"/>
      <c r="T72" s="24"/>
      <c r="U72" s="24"/>
      <c r="V72" s="24"/>
      <c r="W72" s="24"/>
      <c r="X72" s="24"/>
      <c r="Y72" s="24"/>
      <c r="Z72" s="24"/>
      <c r="AA72" s="24"/>
      <c r="AB72" s="24">
        <f>81158808+1125612</f>
        <v>82284420</v>
      </c>
      <c r="AC72" s="25">
        <f t="shared" si="52"/>
        <v>0.44171861505427484</v>
      </c>
      <c r="AD72" s="24">
        <f>SUM(AE72:AY72)</f>
        <v>93769980</v>
      </c>
      <c r="AE72" s="24"/>
      <c r="AF72" s="24">
        <f>+'[1]FEBRERO 2018'!$K$1215</f>
        <v>83247720</v>
      </c>
      <c r="AG72" s="24"/>
      <c r="AH72" s="24"/>
      <c r="AI72" s="24"/>
      <c r="AJ72" s="24"/>
      <c r="AK72" s="24"/>
      <c r="AL72" s="24"/>
      <c r="AM72" s="24"/>
      <c r="AN72" s="24"/>
      <c r="AO72" s="24"/>
      <c r="AP72" s="24"/>
      <c r="AQ72" s="24"/>
      <c r="AR72" s="24"/>
      <c r="AS72" s="24"/>
      <c r="AT72" s="24"/>
      <c r="AU72" s="24"/>
      <c r="AV72" s="24"/>
      <c r="AW72" s="24"/>
      <c r="AX72" s="24"/>
      <c r="AY72" s="24">
        <f>+'[2]ENERO 2018'!$AF$1023</f>
        <v>10522260</v>
      </c>
      <c r="AZ72" s="25">
        <f t="shared" si="2"/>
        <v>0.5582813849457251</v>
      </c>
      <c r="BA72" s="24">
        <f t="shared" ref="BA72:BA103" si="62">SUM(BB72:BV72)</f>
        <v>118514440</v>
      </c>
      <c r="BB72" s="24">
        <f t="shared" ref="BB72:BK90" si="63">H72-AE72</f>
        <v>0</v>
      </c>
      <c r="BC72" s="24">
        <f t="shared" si="63"/>
        <v>46752280</v>
      </c>
      <c r="BD72" s="24">
        <f t="shared" si="50"/>
        <v>0</v>
      </c>
      <c r="BE72" s="24">
        <f t="shared" si="50"/>
        <v>0</v>
      </c>
      <c r="BF72" s="24">
        <f t="shared" si="50"/>
        <v>0</v>
      </c>
      <c r="BG72" s="24">
        <f t="shared" si="50"/>
        <v>0</v>
      </c>
      <c r="BH72" s="24">
        <f t="shared" si="50"/>
        <v>0</v>
      </c>
      <c r="BI72" s="24">
        <f t="shared" si="50"/>
        <v>0</v>
      </c>
      <c r="BJ72" s="24">
        <f t="shared" si="50"/>
        <v>0</v>
      </c>
      <c r="BK72" s="24">
        <f t="shared" si="50"/>
        <v>0</v>
      </c>
      <c r="BL72" s="24">
        <f t="shared" si="50"/>
        <v>0</v>
      </c>
      <c r="BM72" s="24">
        <f t="shared" si="50"/>
        <v>0</v>
      </c>
      <c r="BN72" s="24">
        <f t="shared" si="50"/>
        <v>0</v>
      </c>
      <c r="BO72" s="24">
        <f t="shared" si="50"/>
        <v>0</v>
      </c>
      <c r="BP72" s="24">
        <f t="shared" si="50"/>
        <v>0</v>
      </c>
      <c r="BQ72" s="24">
        <f t="shared" si="50"/>
        <v>0</v>
      </c>
      <c r="BR72" s="24">
        <f t="shared" ref="BR72:BV90" si="64">X72-AU72</f>
        <v>0</v>
      </c>
      <c r="BS72" s="24">
        <f t="shared" si="64"/>
        <v>0</v>
      </c>
      <c r="BT72" s="24">
        <f t="shared" si="64"/>
        <v>0</v>
      </c>
      <c r="BU72" s="24">
        <f t="shared" si="64"/>
        <v>0</v>
      </c>
      <c r="BV72" s="24">
        <f t="shared" si="64"/>
        <v>71762160</v>
      </c>
      <c r="BW72" s="25">
        <f t="shared" si="56"/>
        <v>0.16853672068821632</v>
      </c>
      <c r="BX72" s="24">
        <f t="shared" ref="BX72:BX90" si="65">SUM(BY72:CS72)</f>
        <v>35777720</v>
      </c>
      <c r="BY72" s="24"/>
      <c r="BZ72" s="24">
        <f>+'[1]FEBRERO 2018'!$H$1216+'[1]FEBRERO 2018'!$H$1221+'[1]FEBRERO 2018'!$H$1229+'[1]FEBRERO 2018'!$H$1237</f>
        <v>26077720</v>
      </c>
      <c r="CA72" s="24"/>
      <c r="CB72" s="24"/>
      <c r="CC72" s="24"/>
      <c r="CD72" s="24"/>
      <c r="CE72" s="24"/>
      <c r="CF72" s="24"/>
      <c r="CG72" s="24"/>
      <c r="CH72" s="24"/>
      <c r="CI72" s="24"/>
      <c r="CJ72" s="24"/>
      <c r="CK72" s="24"/>
      <c r="CL72" s="24"/>
      <c r="CM72" s="24"/>
      <c r="CN72" s="24"/>
      <c r="CO72" s="24"/>
      <c r="CP72" s="24"/>
      <c r="CQ72" s="24"/>
      <c r="CR72" s="24"/>
      <c r="CS72" s="24">
        <f>+'[2]ENERO 2018'!$H$1037+'[2]ENERO 2018'!$H$1039</f>
        <v>9700000</v>
      </c>
      <c r="CT72" s="25">
        <f t="shared" ref="CT72:CT123" si="66">1-BW72</f>
        <v>0.83146327931178365</v>
      </c>
      <c r="CU72" s="24">
        <f t="shared" si="45"/>
        <v>176506700</v>
      </c>
      <c r="CV72" s="24">
        <f t="shared" ref="CV72:CW90" si="67">H72-BY72</f>
        <v>0</v>
      </c>
      <c r="CW72" s="24">
        <f t="shared" si="67"/>
        <v>103922280</v>
      </c>
      <c r="CX72" s="24"/>
      <c r="CY72" s="24">
        <f t="shared" ref="CY72:DN87" si="68">K72-CB72</f>
        <v>0</v>
      </c>
      <c r="CZ72" s="24">
        <f t="shared" si="68"/>
        <v>0</v>
      </c>
      <c r="DA72" s="24">
        <f t="shared" si="68"/>
        <v>0</v>
      </c>
      <c r="DB72" s="24">
        <f t="shared" si="68"/>
        <v>0</v>
      </c>
      <c r="DC72" s="24">
        <f t="shared" si="68"/>
        <v>0</v>
      </c>
      <c r="DD72" s="24">
        <f t="shared" si="68"/>
        <v>0</v>
      </c>
      <c r="DE72" s="24">
        <f t="shared" si="68"/>
        <v>0</v>
      </c>
      <c r="DF72" s="24">
        <f t="shared" si="68"/>
        <v>0</v>
      </c>
      <c r="DG72" s="24">
        <f t="shared" si="68"/>
        <v>0</v>
      </c>
      <c r="DH72" s="24">
        <f t="shared" si="68"/>
        <v>0</v>
      </c>
      <c r="DI72" s="24">
        <f t="shared" si="68"/>
        <v>0</v>
      </c>
      <c r="DJ72" s="24">
        <f t="shared" si="68"/>
        <v>0</v>
      </c>
      <c r="DK72" s="24">
        <f t="shared" si="68"/>
        <v>0</v>
      </c>
      <c r="DL72" s="24">
        <f t="shared" si="68"/>
        <v>0</v>
      </c>
      <c r="DM72" s="24">
        <f t="shared" si="68"/>
        <v>0</v>
      </c>
      <c r="DN72" s="24">
        <f t="shared" si="68"/>
        <v>0</v>
      </c>
      <c r="DO72" s="24">
        <f t="shared" ref="DO72:DP90" si="69">AA72-CR72</f>
        <v>0</v>
      </c>
      <c r="DP72" s="24">
        <f t="shared" si="69"/>
        <v>72584420</v>
      </c>
      <c r="DR72" s="29">
        <f t="shared" si="55"/>
        <v>212284420</v>
      </c>
      <c r="DS72" s="29">
        <f t="shared" si="36"/>
        <v>212284420</v>
      </c>
      <c r="DT72" s="29">
        <f t="shared" si="11"/>
        <v>212284420</v>
      </c>
    </row>
    <row r="73" spans="1:124" ht="90.75" customHeight="1" x14ac:dyDescent="0.25">
      <c r="A73" s="202"/>
      <c r="B73" s="192"/>
      <c r="C73" s="31" t="s">
        <v>220</v>
      </c>
      <c r="D73" s="21" t="s">
        <v>221</v>
      </c>
      <c r="E73" s="22">
        <v>520</v>
      </c>
      <c r="F73" s="23" t="s">
        <v>127</v>
      </c>
      <c r="G73" s="24">
        <f t="shared" si="61"/>
        <v>40000000</v>
      </c>
      <c r="H73" s="24"/>
      <c r="I73" s="24">
        <v>40000000</v>
      </c>
      <c r="J73" s="24"/>
      <c r="K73" s="24"/>
      <c r="L73" s="24"/>
      <c r="M73" s="24"/>
      <c r="N73" s="24"/>
      <c r="O73" s="24"/>
      <c r="P73" s="24"/>
      <c r="Q73" s="24"/>
      <c r="R73" s="24"/>
      <c r="S73" s="24"/>
      <c r="T73" s="24"/>
      <c r="U73" s="24"/>
      <c r="V73" s="24"/>
      <c r="W73" s="24"/>
      <c r="X73" s="24"/>
      <c r="Y73" s="24"/>
      <c r="Z73" s="24"/>
      <c r="AA73" s="24"/>
      <c r="AB73" s="24"/>
      <c r="AC73" s="25">
        <f t="shared" si="52"/>
        <v>0</v>
      </c>
      <c r="AD73" s="24">
        <f>SUM(AE73:AY73)</f>
        <v>0</v>
      </c>
      <c r="AE73" s="24"/>
      <c r="AF73" s="24"/>
      <c r="AG73" s="24"/>
      <c r="AH73" s="24"/>
      <c r="AI73" s="24"/>
      <c r="AJ73" s="24"/>
      <c r="AK73" s="24"/>
      <c r="AL73" s="24"/>
      <c r="AM73" s="24"/>
      <c r="AN73" s="24"/>
      <c r="AO73" s="24"/>
      <c r="AP73" s="24"/>
      <c r="AQ73" s="24"/>
      <c r="AR73" s="24"/>
      <c r="AS73" s="24"/>
      <c r="AT73" s="24"/>
      <c r="AU73" s="24"/>
      <c r="AV73" s="24"/>
      <c r="AW73" s="24"/>
      <c r="AX73" s="24"/>
      <c r="AY73" s="24"/>
      <c r="AZ73" s="25">
        <f t="shared" si="2"/>
        <v>1</v>
      </c>
      <c r="BA73" s="24">
        <f t="shared" si="62"/>
        <v>40000000</v>
      </c>
      <c r="BB73" s="24">
        <f t="shared" si="63"/>
        <v>0</v>
      </c>
      <c r="BC73" s="24">
        <f t="shared" si="63"/>
        <v>40000000</v>
      </c>
      <c r="BD73" s="24">
        <f t="shared" si="50"/>
        <v>0</v>
      </c>
      <c r="BE73" s="24">
        <f t="shared" si="50"/>
        <v>0</v>
      </c>
      <c r="BF73" s="24">
        <f t="shared" si="50"/>
        <v>0</v>
      </c>
      <c r="BG73" s="24">
        <f t="shared" si="50"/>
        <v>0</v>
      </c>
      <c r="BH73" s="24">
        <f t="shared" si="50"/>
        <v>0</v>
      </c>
      <c r="BI73" s="24">
        <f t="shared" si="50"/>
        <v>0</v>
      </c>
      <c r="BJ73" s="24">
        <f t="shared" si="50"/>
        <v>0</v>
      </c>
      <c r="BK73" s="24">
        <f t="shared" si="50"/>
        <v>0</v>
      </c>
      <c r="BL73" s="24">
        <f t="shared" si="50"/>
        <v>0</v>
      </c>
      <c r="BM73" s="24">
        <f t="shared" si="50"/>
        <v>0</v>
      </c>
      <c r="BN73" s="24">
        <f t="shared" si="50"/>
        <v>0</v>
      </c>
      <c r="BO73" s="24">
        <f t="shared" si="50"/>
        <v>0</v>
      </c>
      <c r="BP73" s="24">
        <f t="shared" si="50"/>
        <v>0</v>
      </c>
      <c r="BQ73" s="24">
        <f t="shared" si="50"/>
        <v>0</v>
      </c>
      <c r="BR73" s="24">
        <f t="shared" si="64"/>
        <v>0</v>
      </c>
      <c r="BS73" s="24">
        <f t="shared" si="64"/>
        <v>0</v>
      </c>
      <c r="BT73" s="24">
        <f t="shared" si="64"/>
        <v>0</v>
      </c>
      <c r="BU73" s="24">
        <f t="shared" si="64"/>
        <v>0</v>
      </c>
      <c r="BV73" s="24">
        <f t="shared" si="64"/>
        <v>0</v>
      </c>
      <c r="BW73" s="25">
        <f t="shared" si="56"/>
        <v>0</v>
      </c>
      <c r="BX73" s="24">
        <f t="shared" si="65"/>
        <v>0</v>
      </c>
      <c r="BY73" s="24"/>
      <c r="BZ73" s="24"/>
      <c r="CA73" s="24"/>
      <c r="CB73" s="24"/>
      <c r="CC73" s="24"/>
      <c r="CD73" s="24"/>
      <c r="CE73" s="24"/>
      <c r="CF73" s="24"/>
      <c r="CG73" s="24"/>
      <c r="CH73" s="24"/>
      <c r="CI73" s="24"/>
      <c r="CJ73" s="24"/>
      <c r="CK73" s="24"/>
      <c r="CL73" s="24"/>
      <c r="CM73" s="24"/>
      <c r="CN73" s="24"/>
      <c r="CO73" s="24"/>
      <c r="CP73" s="24"/>
      <c r="CQ73" s="24"/>
      <c r="CR73" s="24"/>
      <c r="CS73" s="24"/>
      <c r="CT73" s="25">
        <f t="shared" si="66"/>
        <v>1</v>
      </c>
      <c r="CU73" s="24">
        <f t="shared" si="45"/>
        <v>40000000</v>
      </c>
      <c r="CV73" s="24">
        <f t="shared" si="67"/>
        <v>0</v>
      </c>
      <c r="CW73" s="24">
        <f t="shared" si="67"/>
        <v>40000000</v>
      </c>
      <c r="CX73" s="24"/>
      <c r="CY73" s="24">
        <f t="shared" si="68"/>
        <v>0</v>
      </c>
      <c r="CZ73" s="24">
        <f t="shared" si="68"/>
        <v>0</v>
      </c>
      <c r="DA73" s="24">
        <f t="shared" si="68"/>
        <v>0</v>
      </c>
      <c r="DB73" s="24">
        <f t="shared" si="68"/>
        <v>0</v>
      </c>
      <c r="DC73" s="24">
        <f t="shared" si="68"/>
        <v>0</v>
      </c>
      <c r="DD73" s="24">
        <f t="shared" si="68"/>
        <v>0</v>
      </c>
      <c r="DE73" s="24">
        <f t="shared" si="68"/>
        <v>0</v>
      </c>
      <c r="DF73" s="24">
        <f t="shared" si="68"/>
        <v>0</v>
      </c>
      <c r="DG73" s="24">
        <f t="shared" si="68"/>
        <v>0</v>
      </c>
      <c r="DH73" s="24">
        <f t="shared" si="68"/>
        <v>0</v>
      </c>
      <c r="DI73" s="24">
        <f t="shared" si="68"/>
        <v>0</v>
      </c>
      <c r="DJ73" s="24">
        <f t="shared" si="68"/>
        <v>0</v>
      </c>
      <c r="DK73" s="24">
        <f t="shared" si="68"/>
        <v>0</v>
      </c>
      <c r="DL73" s="24">
        <f t="shared" si="68"/>
        <v>0</v>
      </c>
      <c r="DM73" s="24">
        <f t="shared" si="68"/>
        <v>0</v>
      </c>
      <c r="DN73" s="24">
        <f t="shared" si="68"/>
        <v>0</v>
      </c>
      <c r="DO73" s="24">
        <f t="shared" si="69"/>
        <v>0</v>
      </c>
      <c r="DP73" s="24">
        <f t="shared" si="69"/>
        <v>0</v>
      </c>
      <c r="DR73" s="29">
        <f t="shared" si="55"/>
        <v>40000000</v>
      </c>
      <c r="DS73" s="29">
        <f t="shared" si="36"/>
        <v>40000000</v>
      </c>
      <c r="DT73" s="29">
        <f t="shared" ref="DT73:DT123" si="70">+BX73+CU73</f>
        <v>40000000</v>
      </c>
    </row>
    <row r="74" spans="1:124" ht="47.25" customHeight="1" x14ac:dyDescent="0.25">
      <c r="A74" s="202"/>
      <c r="B74" s="203"/>
      <c r="C74" s="31" t="s">
        <v>222</v>
      </c>
      <c r="D74" s="21" t="s">
        <v>223</v>
      </c>
      <c r="E74" s="22">
        <v>520</v>
      </c>
      <c r="F74" s="23" t="s">
        <v>224</v>
      </c>
      <c r="G74" s="24">
        <f t="shared" si="61"/>
        <v>8000000</v>
      </c>
      <c r="H74" s="24"/>
      <c r="I74" s="24"/>
      <c r="J74" s="24"/>
      <c r="K74" s="24"/>
      <c r="L74" s="24"/>
      <c r="M74" s="24"/>
      <c r="N74" s="24"/>
      <c r="O74" s="24"/>
      <c r="P74" s="24"/>
      <c r="Q74" s="24"/>
      <c r="R74" s="24"/>
      <c r="S74" s="24"/>
      <c r="T74" s="24"/>
      <c r="U74" s="24"/>
      <c r="V74" s="24"/>
      <c r="W74" s="24"/>
      <c r="X74" s="24"/>
      <c r="Y74" s="24"/>
      <c r="Z74" s="24"/>
      <c r="AA74" s="24"/>
      <c r="AB74" s="24">
        <v>8000000</v>
      </c>
      <c r="AC74" s="25">
        <f t="shared" si="52"/>
        <v>0</v>
      </c>
      <c r="AD74" s="24">
        <f t="shared" ref="AD74:AD90" si="71">SUM(AE74:AY74)</f>
        <v>0</v>
      </c>
      <c r="AE74" s="24"/>
      <c r="AF74" s="24"/>
      <c r="AG74" s="24"/>
      <c r="AH74" s="24"/>
      <c r="AI74" s="24"/>
      <c r="AJ74" s="24"/>
      <c r="AK74" s="24"/>
      <c r="AL74" s="24"/>
      <c r="AM74" s="24"/>
      <c r="AN74" s="24"/>
      <c r="AO74" s="24"/>
      <c r="AP74" s="24"/>
      <c r="AQ74" s="24"/>
      <c r="AR74" s="24"/>
      <c r="AS74" s="24"/>
      <c r="AT74" s="24"/>
      <c r="AU74" s="24"/>
      <c r="AV74" s="24"/>
      <c r="AW74" s="24"/>
      <c r="AX74" s="24"/>
      <c r="AY74" s="24"/>
      <c r="AZ74" s="25">
        <f t="shared" si="2"/>
        <v>1</v>
      </c>
      <c r="BA74" s="24">
        <f t="shared" si="62"/>
        <v>8000000</v>
      </c>
      <c r="BB74" s="24">
        <f t="shared" si="63"/>
        <v>0</v>
      </c>
      <c r="BC74" s="24">
        <f t="shared" si="63"/>
        <v>0</v>
      </c>
      <c r="BD74" s="24">
        <f t="shared" si="63"/>
        <v>0</v>
      </c>
      <c r="BE74" s="24">
        <f t="shared" si="50"/>
        <v>0</v>
      </c>
      <c r="BF74" s="24">
        <f t="shared" si="50"/>
        <v>0</v>
      </c>
      <c r="BG74" s="24">
        <f t="shared" si="50"/>
        <v>0</v>
      </c>
      <c r="BH74" s="24">
        <f t="shared" si="50"/>
        <v>0</v>
      </c>
      <c r="BI74" s="24">
        <f t="shared" si="50"/>
        <v>0</v>
      </c>
      <c r="BJ74" s="24">
        <f t="shared" si="50"/>
        <v>0</v>
      </c>
      <c r="BK74" s="24">
        <f t="shared" si="50"/>
        <v>0</v>
      </c>
      <c r="BL74" s="24">
        <f t="shared" si="50"/>
        <v>0</v>
      </c>
      <c r="BM74" s="24">
        <f t="shared" si="50"/>
        <v>0</v>
      </c>
      <c r="BN74" s="24">
        <f t="shared" si="50"/>
        <v>0</v>
      </c>
      <c r="BO74" s="24">
        <f t="shared" si="50"/>
        <v>0</v>
      </c>
      <c r="BP74" s="24">
        <f t="shared" si="50"/>
        <v>0</v>
      </c>
      <c r="BQ74" s="24">
        <f t="shared" si="50"/>
        <v>0</v>
      </c>
      <c r="BR74" s="24">
        <f t="shared" si="64"/>
        <v>0</v>
      </c>
      <c r="BS74" s="24">
        <f t="shared" si="64"/>
        <v>0</v>
      </c>
      <c r="BT74" s="24">
        <f t="shared" si="64"/>
        <v>0</v>
      </c>
      <c r="BU74" s="24">
        <f t="shared" si="64"/>
        <v>0</v>
      </c>
      <c r="BV74" s="24">
        <f t="shared" si="64"/>
        <v>8000000</v>
      </c>
      <c r="BW74" s="25">
        <f t="shared" si="56"/>
        <v>0</v>
      </c>
      <c r="BX74" s="24">
        <f t="shared" si="65"/>
        <v>0</v>
      </c>
      <c r="BY74" s="24"/>
      <c r="BZ74" s="24"/>
      <c r="CA74" s="24"/>
      <c r="CB74" s="24"/>
      <c r="CC74" s="24"/>
      <c r="CD74" s="24"/>
      <c r="CE74" s="24"/>
      <c r="CF74" s="24"/>
      <c r="CG74" s="24"/>
      <c r="CH74" s="24"/>
      <c r="CI74" s="24"/>
      <c r="CJ74" s="24"/>
      <c r="CK74" s="24"/>
      <c r="CL74" s="24"/>
      <c r="CM74" s="24"/>
      <c r="CN74" s="24"/>
      <c r="CO74" s="24"/>
      <c r="CP74" s="24"/>
      <c r="CQ74" s="24"/>
      <c r="CR74" s="24"/>
      <c r="CS74" s="24"/>
      <c r="CT74" s="25">
        <f t="shared" si="66"/>
        <v>1</v>
      </c>
      <c r="CU74" s="24">
        <f t="shared" si="45"/>
        <v>8000000</v>
      </c>
      <c r="CV74" s="24">
        <f t="shared" si="67"/>
        <v>0</v>
      </c>
      <c r="CW74" s="24">
        <f t="shared" si="67"/>
        <v>0</v>
      </c>
      <c r="CX74" s="24"/>
      <c r="CY74" s="24">
        <f t="shared" si="68"/>
        <v>0</v>
      </c>
      <c r="CZ74" s="24">
        <f t="shared" si="68"/>
        <v>0</v>
      </c>
      <c r="DA74" s="24">
        <f t="shared" si="68"/>
        <v>0</v>
      </c>
      <c r="DB74" s="24">
        <f t="shared" si="68"/>
        <v>0</v>
      </c>
      <c r="DC74" s="24">
        <f t="shared" si="68"/>
        <v>0</v>
      </c>
      <c r="DD74" s="24">
        <f t="shared" si="68"/>
        <v>0</v>
      </c>
      <c r="DE74" s="24">
        <f t="shared" si="68"/>
        <v>0</v>
      </c>
      <c r="DF74" s="24">
        <f t="shared" si="68"/>
        <v>0</v>
      </c>
      <c r="DG74" s="24">
        <f t="shared" si="68"/>
        <v>0</v>
      </c>
      <c r="DH74" s="24">
        <f t="shared" si="68"/>
        <v>0</v>
      </c>
      <c r="DI74" s="24">
        <f t="shared" si="68"/>
        <v>0</v>
      </c>
      <c r="DJ74" s="24">
        <f t="shared" si="68"/>
        <v>0</v>
      </c>
      <c r="DK74" s="24">
        <f t="shared" si="68"/>
        <v>0</v>
      </c>
      <c r="DL74" s="24">
        <f t="shared" si="68"/>
        <v>0</v>
      </c>
      <c r="DM74" s="24">
        <f t="shared" si="68"/>
        <v>0</v>
      </c>
      <c r="DN74" s="24">
        <f t="shared" si="68"/>
        <v>0</v>
      </c>
      <c r="DO74" s="24">
        <f t="shared" si="69"/>
        <v>0</v>
      </c>
      <c r="DP74" s="24">
        <f t="shared" si="69"/>
        <v>8000000</v>
      </c>
      <c r="DR74" s="29">
        <f t="shared" si="55"/>
        <v>8000000</v>
      </c>
      <c r="DS74" s="29">
        <f t="shared" si="36"/>
        <v>8000000</v>
      </c>
      <c r="DT74" s="29">
        <f t="shared" si="70"/>
        <v>8000000</v>
      </c>
    </row>
    <row r="75" spans="1:124" ht="30" customHeight="1" x14ac:dyDescent="0.25">
      <c r="A75" s="202"/>
      <c r="B75" s="54" t="s">
        <v>225</v>
      </c>
      <c r="C75" s="31" t="s">
        <v>226</v>
      </c>
      <c r="D75" s="21" t="s">
        <v>227</v>
      </c>
      <c r="E75" s="22">
        <v>520</v>
      </c>
      <c r="F75" s="23" t="s">
        <v>127</v>
      </c>
      <c r="G75" s="24">
        <f t="shared" si="61"/>
        <v>30000000</v>
      </c>
      <c r="H75" s="24"/>
      <c r="I75" s="24"/>
      <c r="J75" s="24"/>
      <c r="K75" s="24"/>
      <c r="L75" s="24"/>
      <c r="M75" s="24"/>
      <c r="N75" s="24"/>
      <c r="O75" s="24"/>
      <c r="P75" s="24"/>
      <c r="Q75" s="24"/>
      <c r="R75" s="24"/>
      <c r="S75" s="24"/>
      <c r="T75" s="24"/>
      <c r="U75" s="24"/>
      <c r="V75" s="24"/>
      <c r="W75" s="24">
        <v>30000000</v>
      </c>
      <c r="X75" s="24"/>
      <c r="Y75" s="24"/>
      <c r="Z75" s="24"/>
      <c r="AA75" s="24"/>
      <c r="AB75" s="24"/>
      <c r="AC75" s="25">
        <f t="shared" si="52"/>
        <v>0.5226099666666667</v>
      </c>
      <c r="AD75" s="24">
        <f t="shared" si="71"/>
        <v>15678299</v>
      </c>
      <c r="AE75" s="24"/>
      <c r="AF75" s="24"/>
      <c r="AG75" s="24"/>
      <c r="AH75" s="24"/>
      <c r="AI75" s="24"/>
      <c r="AJ75" s="24"/>
      <c r="AK75" s="24"/>
      <c r="AL75" s="24"/>
      <c r="AM75" s="24"/>
      <c r="AN75" s="24"/>
      <c r="AO75" s="24"/>
      <c r="AP75" s="24"/>
      <c r="AQ75" s="24"/>
      <c r="AR75" s="24"/>
      <c r="AS75" s="24"/>
      <c r="AT75" s="24">
        <f>+'[1]FEBRERO 2018'!$Y$1256</f>
        <v>15678299</v>
      </c>
      <c r="AU75" s="24"/>
      <c r="AV75" s="24"/>
      <c r="AW75" s="24"/>
      <c r="AX75" s="24"/>
      <c r="AY75" s="24"/>
      <c r="AZ75" s="25">
        <f t="shared" si="2"/>
        <v>0.4773900333333333</v>
      </c>
      <c r="BA75" s="24">
        <f t="shared" si="62"/>
        <v>14321701</v>
      </c>
      <c r="BB75" s="24">
        <f t="shared" si="63"/>
        <v>0</v>
      </c>
      <c r="BC75" s="24">
        <f t="shared" si="63"/>
        <v>0</v>
      </c>
      <c r="BD75" s="24">
        <f t="shared" si="63"/>
        <v>0</v>
      </c>
      <c r="BE75" s="24">
        <f t="shared" si="50"/>
        <v>0</v>
      </c>
      <c r="BF75" s="24">
        <f t="shared" si="50"/>
        <v>0</v>
      </c>
      <c r="BG75" s="24">
        <f t="shared" si="50"/>
        <v>0</v>
      </c>
      <c r="BH75" s="24">
        <f t="shared" si="50"/>
        <v>0</v>
      </c>
      <c r="BI75" s="24">
        <f t="shared" si="50"/>
        <v>0</v>
      </c>
      <c r="BJ75" s="24">
        <f t="shared" si="50"/>
        <v>0</v>
      </c>
      <c r="BK75" s="24">
        <f t="shared" si="50"/>
        <v>0</v>
      </c>
      <c r="BL75" s="24">
        <f t="shared" si="50"/>
        <v>0</v>
      </c>
      <c r="BM75" s="24">
        <f t="shared" si="50"/>
        <v>0</v>
      </c>
      <c r="BN75" s="24">
        <f t="shared" si="50"/>
        <v>0</v>
      </c>
      <c r="BO75" s="24">
        <f t="shared" si="50"/>
        <v>0</v>
      </c>
      <c r="BP75" s="24">
        <f t="shared" si="50"/>
        <v>0</v>
      </c>
      <c r="BQ75" s="24">
        <f t="shared" si="50"/>
        <v>14321701</v>
      </c>
      <c r="BR75" s="24">
        <f t="shared" si="64"/>
        <v>0</v>
      </c>
      <c r="BS75" s="24">
        <f t="shared" si="64"/>
        <v>0</v>
      </c>
      <c r="BT75" s="24">
        <f t="shared" si="64"/>
        <v>0</v>
      </c>
      <c r="BU75" s="24">
        <f t="shared" si="64"/>
        <v>0</v>
      </c>
      <c r="BV75" s="24">
        <f t="shared" si="64"/>
        <v>0</v>
      </c>
      <c r="BW75" s="25">
        <f t="shared" si="56"/>
        <v>0.32190596666666665</v>
      </c>
      <c r="BX75" s="24">
        <f t="shared" si="65"/>
        <v>9657179</v>
      </c>
      <c r="BY75" s="24"/>
      <c r="BZ75" s="24"/>
      <c r="CA75" s="24"/>
      <c r="CB75" s="24"/>
      <c r="CC75" s="24"/>
      <c r="CD75" s="24"/>
      <c r="CE75" s="24"/>
      <c r="CF75" s="24"/>
      <c r="CG75" s="24"/>
      <c r="CH75" s="24"/>
      <c r="CI75" s="24"/>
      <c r="CJ75" s="24"/>
      <c r="CK75" s="24"/>
      <c r="CL75" s="24"/>
      <c r="CM75" s="24"/>
      <c r="CN75" s="24">
        <f>+'[1]FEBRERO 2018'!$H$1254</f>
        <v>9657179</v>
      </c>
      <c r="CO75" s="24"/>
      <c r="CP75" s="24"/>
      <c r="CQ75" s="24"/>
      <c r="CR75" s="24"/>
      <c r="CS75" s="24"/>
      <c r="CT75" s="25">
        <f t="shared" si="66"/>
        <v>0.6780940333333334</v>
      </c>
      <c r="CU75" s="24">
        <f t="shared" si="45"/>
        <v>20342821</v>
      </c>
      <c r="CV75" s="24">
        <f t="shared" si="67"/>
        <v>0</v>
      </c>
      <c r="CW75" s="24">
        <f t="shared" si="67"/>
        <v>0</v>
      </c>
      <c r="CX75" s="24"/>
      <c r="CY75" s="24">
        <f t="shared" si="68"/>
        <v>0</v>
      </c>
      <c r="CZ75" s="24">
        <f t="shared" si="68"/>
        <v>0</v>
      </c>
      <c r="DA75" s="24">
        <f t="shared" si="68"/>
        <v>0</v>
      </c>
      <c r="DB75" s="24">
        <f t="shared" si="68"/>
        <v>0</v>
      </c>
      <c r="DC75" s="24">
        <f t="shared" si="68"/>
        <v>0</v>
      </c>
      <c r="DD75" s="24">
        <f t="shared" si="68"/>
        <v>0</v>
      </c>
      <c r="DE75" s="24">
        <f t="shared" si="68"/>
        <v>0</v>
      </c>
      <c r="DF75" s="24">
        <f t="shared" si="68"/>
        <v>0</v>
      </c>
      <c r="DG75" s="24">
        <f t="shared" si="68"/>
        <v>0</v>
      </c>
      <c r="DH75" s="24">
        <f t="shared" si="68"/>
        <v>0</v>
      </c>
      <c r="DI75" s="24">
        <f t="shared" si="68"/>
        <v>0</v>
      </c>
      <c r="DJ75" s="24">
        <f t="shared" si="68"/>
        <v>0</v>
      </c>
      <c r="DK75" s="24">
        <f t="shared" si="68"/>
        <v>20342821</v>
      </c>
      <c r="DL75" s="24">
        <f t="shared" si="68"/>
        <v>0</v>
      </c>
      <c r="DM75" s="24">
        <f t="shared" si="68"/>
        <v>0</v>
      </c>
      <c r="DN75" s="24">
        <f t="shared" si="68"/>
        <v>0</v>
      </c>
      <c r="DO75" s="24">
        <f t="shared" si="69"/>
        <v>0</v>
      </c>
      <c r="DP75" s="24">
        <f t="shared" si="69"/>
        <v>0</v>
      </c>
      <c r="DR75" s="29">
        <f t="shared" si="55"/>
        <v>30000000</v>
      </c>
      <c r="DS75" s="29">
        <f t="shared" si="36"/>
        <v>30000000</v>
      </c>
      <c r="DT75" s="29">
        <f t="shared" si="70"/>
        <v>30000000</v>
      </c>
    </row>
    <row r="76" spans="1:124" ht="30" customHeight="1" x14ac:dyDescent="0.25">
      <c r="A76" s="202"/>
      <c r="B76" s="204" t="s">
        <v>228</v>
      </c>
      <c r="C76" s="31" t="s">
        <v>229</v>
      </c>
      <c r="D76" s="21" t="s">
        <v>230</v>
      </c>
      <c r="E76" s="22">
        <v>520</v>
      </c>
      <c r="F76" s="23" t="s">
        <v>127</v>
      </c>
      <c r="G76" s="24">
        <f t="shared" si="61"/>
        <v>140000000</v>
      </c>
      <c r="H76" s="34"/>
      <c r="I76" s="24">
        <v>10000000</v>
      </c>
      <c r="J76" s="24"/>
      <c r="K76" s="34"/>
      <c r="L76" s="24"/>
      <c r="M76" s="24"/>
      <c r="N76" s="24"/>
      <c r="O76" s="24"/>
      <c r="P76" s="24"/>
      <c r="Q76" s="24"/>
      <c r="R76" s="24"/>
      <c r="S76" s="24"/>
      <c r="T76" s="24"/>
      <c r="U76" s="24"/>
      <c r="V76" s="24"/>
      <c r="W76" s="24"/>
      <c r="X76" s="24"/>
      <c r="Y76" s="24">
        <v>130000000</v>
      </c>
      <c r="Z76" s="24"/>
      <c r="AA76" s="24"/>
      <c r="AB76" s="24"/>
      <c r="AC76" s="25">
        <f t="shared" si="52"/>
        <v>0</v>
      </c>
      <c r="AD76" s="24">
        <f t="shared" si="71"/>
        <v>0</v>
      </c>
      <c r="AE76" s="24"/>
      <c r="AF76" s="24"/>
      <c r="AG76" s="24"/>
      <c r="AH76" s="24"/>
      <c r="AI76" s="24"/>
      <c r="AJ76" s="24"/>
      <c r="AK76" s="24"/>
      <c r="AL76" s="24"/>
      <c r="AM76" s="24"/>
      <c r="AN76" s="24"/>
      <c r="AO76" s="24"/>
      <c r="AP76" s="24"/>
      <c r="AQ76" s="24"/>
      <c r="AR76" s="24"/>
      <c r="AS76" s="24"/>
      <c r="AT76" s="24"/>
      <c r="AU76" s="24"/>
      <c r="AV76" s="24"/>
      <c r="AW76" s="24"/>
      <c r="AX76" s="24"/>
      <c r="AY76" s="24"/>
      <c r="AZ76" s="25">
        <f t="shared" si="2"/>
        <v>1</v>
      </c>
      <c r="BA76" s="24">
        <f t="shared" si="62"/>
        <v>140000000</v>
      </c>
      <c r="BB76" s="24">
        <f t="shared" si="63"/>
        <v>0</v>
      </c>
      <c r="BC76" s="24">
        <f t="shared" si="63"/>
        <v>10000000</v>
      </c>
      <c r="BD76" s="24">
        <f t="shared" si="63"/>
        <v>0</v>
      </c>
      <c r="BE76" s="24">
        <f t="shared" si="50"/>
        <v>0</v>
      </c>
      <c r="BF76" s="24">
        <f t="shared" si="50"/>
        <v>0</v>
      </c>
      <c r="BG76" s="24">
        <f t="shared" si="50"/>
        <v>0</v>
      </c>
      <c r="BH76" s="24">
        <f t="shared" si="50"/>
        <v>0</v>
      </c>
      <c r="BI76" s="24">
        <f t="shared" si="50"/>
        <v>0</v>
      </c>
      <c r="BJ76" s="24">
        <f t="shared" si="50"/>
        <v>0</v>
      </c>
      <c r="BK76" s="24">
        <f t="shared" si="50"/>
        <v>0</v>
      </c>
      <c r="BL76" s="24">
        <f t="shared" si="50"/>
        <v>0</v>
      </c>
      <c r="BM76" s="24">
        <f t="shared" si="50"/>
        <v>0</v>
      </c>
      <c r="BN76" s="24">
        <f t="shared" si="50"/>
        <v>0</v>
      </c>
      <c r="BO76" s="24">
        <f t="shared" si="50"/>
        <v>0</v>
      </c>
      <c r="BP76" s="24">
        <f t="shared" si="50"/>
        <v>0</v>
      </c>
      <c r="BQ76" s="24">
        <f t="shared" si="50"/>
        <v>0</v>
      </c>
      <c r="BR76" s="24">
        <f t="shared" si="64"/>
        <v>0</v>
      </c>
      <c r="BS76" s="24">
        <f t="shared" si="64"/>
        <v>130000000</v>
      </c>
      <c r="BT76" s="24">
        <f t="shared" si="64"/>
        <v>0</v>
      </c>
      <c r="BU76" s="24">
        <f t="shared" si="64"/>
        <v>0</v>
      </c>
      <c r="BV76" s="24">
        <f t="shared" si="64"/>
        <v>0</v>
      </c>
      <c r="BW76" s="25">
        <f t="shared" si="56"/>
        <v>0</v>
      </c>
      <c r="BX76" s="24">
        <f t="shared" si="65"/>
        <v>0</v>
      </c>
      <c r="BY76" s="24"/>
      <c r="BZ76" s="24"/>
      <c r="CA76" s="24"/>
      <c r="CB76" s="24"/>
      <c r="CC76" s="24"/>
      <c r="CD76" s="24"/>
      <c r="CE76" s="24"/>
      <c r="CF76" s="24"/>
      <c r="CG76" s="24"/>
      <c r="CH76" s="24"/>
      <c r="CI76" s="24"/>
      <c r="CJ76" s="24"/>
      <c r="CK76" s="24"/>
      <c r="CL76" s="24"/>
      <c r="CM76" s="24"/>
      <c r="CN76" s="24"/>
      <c r="CO76" s="24"/>
      <c r="CP76" s="24"/>
      <c r="CQ76" s="24"/>
      <c r="CR76" s="24"/>
      <c r="CS76" s="24"/>
      <c r="CT76" s="25">
        <f t="shared" si="66"/>
        <v>1</v>
      </c>
      <c r="CU76" s="24">
        <f t="shared" si="45"/>
        <v>140000000</v>
      </c>
      <c r="CV76" s="24">
        <f t="shared" si="67"/>
        <v>0</v>
      </c>
      <c r="CW76" s="24">
        <f t="shared" si="67"/>
        <v>10000000</v>
      </c>
      <c r="CX76" s="24"/>
      <c r="CY76" s="24">
        <f t="shared" si="68"/>
        <v>0</v>
      </c>
      <c r="CZ76" s="24">
        <f t="shared" si="68"/>
        <v>0</v>
      </c>
      <c r="DA76" s="24">
        <f t="shared" si="68"/>
        <v>0</v>
      </c>
      <c r="DB76" s="24">
        <f t="shared" si="68"/>
        <v>0</v>
      </c>
      <c r="DC76" s="24">
        <f t="shared" si="68"/>
        <v>0</v>
      </c>
      <c r="DD76" s="24">
        <f t="shared" si="68"/>
        <v>0</v>
      </c>
      <c r="DE76" s="24">
        <f t="shared" si="68"/>
        <v>0</v>
      </c>
      <c r="DF76" s="24">
        <f t="shared" si="68"/>
        <v>0</v>
      </c>
      <c r="DG76" s="24">
        <f t="shared" si="68"/>
        <v>0</v>
      </c>
      <c r="DH76" s="24">
        <f t="shared" si="68"/>
        <v>0</v>
      </c>
      <c r="DI76" s="24">
        <f t="shared" si="68"/>
        <v>0</v>
      </c>
      <c r="DJ76" s="24">
        <f t="shared" si="68"/>
        <v>0</v>
      </c>
      <c r="DK76" s="24">
        <f t="shared" si="68"/>
        <v>0</v>
      </c>
      <c r="DL76" s="24">
        <f t="shared" si="68"/>
        <v>0</v>
      </c>
      <c r="DM76" s="24">
        <f t="shared" si="68"/>
        <v>130000000</v>
      </c>
      <c r="DN76" s="24">
        <f t="shared" si="68"/>
        <v>0</v>
      </c>
      <c r="DO76" s="24">
        <f t="shared" si="69"/>
        <v>0</v>
      </c>
      <c r="DP76" s="24">
        <f t="shared" si="69"/>
        <v>0</v>
      </c>
      <c r="DR76" s="29">
        <f t="shared" si="55"/>
        <v>140000000</v>
      </c>
      <c r="DS76" s="29">
        <f t="shared" si="36"/>
        <v>140000000</v>
      </c>
      <c r="DT76" s="29">
        <f t="shared" si="70"/>
        <v>140000000</v>
      </c>
    </row>
    <row r="77" spans="1:124" ht="30.75" customHeight="1" x14ac:dyDescent="0.25">
      <c r="A77" s="202"/>
      <c r="B77" s="205"/>
      <c r="C77" s="31" t="s">
        <v>231</v>
      </c>
      <c r="D77" s="21" t="s">
        <v>232</v>
      </c>
      <c r="E77" s="22">
        <v>520</v>
      </c>
      <c r="F77" s="23" t="s">
        <v>127</v>
      </c>
      <c r="G77" s="24">
        <f t="shared" si="61"/>
        <v>2000000000</v>
      </c>
      <c r="H77" s="64"/>
      <c r="I77" s="34"/>
      <c r="J77" s="34"/>
      <c r="K77" s="34"/>
      <c r="L77" s="24"/>
      <c r="M77" s="24"/>
      <c r="N77" s="24"/>
      <c r="O77" s="24"/>
      <c r="P77" s="24"/>
      <c r="Q77" s="24"/>
      <c r="R77" s="24"/>
      <c r="S77" s="24"/>
      <c r="T77" s="24"/>
      <c r="U77" s="24"/>
      <c r="V77" s="24">
        <v>2000000000</v>
      </c>
      <c r="W77" s="24"/>
      <c r="X77" s="24"/>
      <c r="Y77" s="24"/>
      <c r="Z77" s="24"/>
      <c r="AA77" s="24"/>
      <c r="AB77" s="24"/>
      <c r="AC77" s="25">
        <f t="shared" si="52"/>
        <v>0.73180885549999997</v>
      </c>
      <c r="AD77" s="24">
        <f t="shared" si="71"/>
        <v>1463617711</v>
      </c>
      <c r="AE77" s="24"/>
      <c r="AF77" s="24"/>
      <c r="AG77" s="24"/>
      <c r="AH77" s="24"/>
      <c r="AI77" s="24"/>
      <c r="AJ77" s="24"/>
      <c r="AK77" s="24"/>
      <c r="AL77" s="24"/>
      <c r="AM77" s="24"/>
      <c r="AN77" s="24"/>
      <c r="AO77" s="24"/>
      <c r="AP77" s="24"/>
      <c r="AQ77" s="24"/>
      <c r="AR77" s="24"/>
      <c r="AS77" s="24">
        <f>+'[1]FEBRERO 2018'!$X$1278</f>
        <v>1463617711</v>
      </c>
      <c r="AT77" s="24"/>
      <c r="AU77" s="24"/>
      <c r="AV77" s="24"/>
      <c r="AW77" s="24"/>
      <c r="AX77" s="24"/>
      <c r="AY77" s="24"/>
      <c r="AZ77" s="25">
        <f t="shared" si="2"/>
        <v>0.26819114450000003</v>
      </c>
      <c r="BA77" s="24">
        <f t="shared" si="62"/>
        <v>536382289</v>
      </c>
      <c r="BB77" s="24">
        <f t="shared" si="63"/>
        <v>0</v>
      </c>
      <c r="BC77" s="24">
        <f t="shared" si="63"/>
        <v>0</v>
      </c>
      <c r="BD77" s="24">
        <f t="shared" si="63"/>
        <v>0</v>
      </c>
      <c r="BE77" s="24">
        <f t="shared" si="50"/>
        <v>0</v>
      </c>
      <c r="BF77" s="24">
        <f t="shared" si="50"/>
        <v>0</v>
      </c>
      <c r="BG77" s="24">
        <f t="shared" si="50"/>
        <v>0</v>
      </c>
      <c r="BH77" s="24">
        <f t="shared" si="50"/>
        <v>0</v>
      </c>
      <c r="BI77" s="24">
        <f t="shared" si="50"/>
        <v>0</v>
      </c>
      <c r="BJ77" s="24">
        <f t="shared" si="50"/>
        <v>0</v>
      </c>
      <c r="BK77" s="24">
        <f t="shared" si="50"/>
        <v>0</v>
      </c>
      <c r="BL77" s="24">
        <f t="shared" si="50"/>
        <v>0</v>
      </c>
      <c r="BM77" s="24">
        <f t="shared" si="50"/>
        <v>0</v>
      </c>
      <c r="BN77" s="24">
        <f t="shared" si="50"/>
        <v>0</v>
      </c>
      <c r="BO77" s="24">
        <f t="shared" si="50"/>
        <v>0</v>
      </c>
      <c r="BP77" s="24">
        <f t="shared" si="50"/>
        <v>536382289</v>
      </c>
      <c r="BQ77" s="24">
        <f t="shared" si="50"/>
        <v>0</v>
      </c>
      <c r="BR77" s="24">
        <f t="shared" si="64"/>
        <v>0</v>
      </c>
      <c r="BS77" s="24">
        <f t="shared" si="64"/>
        <v>0</v>
      </c>
      <c r="BT77" s="24">
        <f t="shared" si="64"/>
        <v>0</v>
      </c>
      <c r="BU77" s="24">
        <f t="shared" si="64"/>
        <v>0</v>
      </c>
      <c r="BV77" s="24">
        <f t="shared" si="64"/>
        <v>0</v>
      </c>
      <c r="BW77" s="25">
        <f t="shared" si="56"/>
        <v>0.67424738200000001</v>
      </c>
      <c r="BX77" s="24">
        <f t="shared" si="65"/>
        <v>1348494764</v>
      </c>
      <c r="BY77" s="24"/>
      <c r="BZ77" s="24"/>
      <c r="CA77" s="24"/>
      <c r="CB77" s="24"/>
      <c r="CC77" s="24"/>
      <c r="CD77" s="24"/>
      <c r="CE77" s="24"/>
      <c r="CF77" s="24"/>
      <c r="CG77" s="24"/>
      <c r="CH77" s="24"/>
      <c r="CI77" s="24"/>
      <c r="CJ77" s="24"/>
      <c r="CK77" s="24"/>
      <c r="CL77" s="24"/>
      <c r="CM77" s="24">
        <f>+'[1]FEBRERO 2018'!$H$1276</f>
        <v>1348494764</v>
      </c>
      <c r="CN77" s="24"/>
      <c r="CO77" s="24"/>
      <c r="CP77" s="24"/>
      <c r="CQ77" s="24"/>
      <c r="CR77" s="24"/>
      <c r="CS77" s="24"/>
      <c r="CT77" s="25">
        <f t="shared" si="66"/>
        <v>0.32575261799999999</v>
      </c>
      <c r="CU77" s="24">
        <f t="shared" si="45"/>
        <v>651505236</v>
      </c>
      <c r="CV77" s="24">
        <f t="shared" si="67"/>
        <v>0</v>
      </c>
      <c r="CW77" s="24">
        <f t="shared" si="67"/>
        <v>0</v>
      </c>
      <c r="CX77" s="24"/>
      <c r="CY77" s="24">
        <f t="shared" si="68"/>
        <v>0</v>
      </c>
      <c r="CZ77" s="24">
        <f t="shared" si="68"/>
        <v>0</v>
      </c>
      <c r="DA77" s="24">
        <f t="shared" si="68"/>
        <v>0</v>
      </c>
      <c r="DB77" s="24">
        <f t="shared" si="68"/>
        <v>0</v>
      </c>
      <c r="DC77" s="24">
        <f t="shared" si="68"/>
        <v>0</v>
      </c>
      <c r="DD77" s="24">
        <f t="shared" si="68"/>
        <v>0</v>
      </c>
      <c r="DE77" s="24">
        <f t="shared" si="68"/>
        <v>0</v>
      </c>
      <c r="DF77" s="24">
        <f t="shared" si="68"/>
        <v>0</v>
      </c>
      <c r="DG77" s="24">
        <f t="shared" si="68"/>
        <v>0</v>
      </c>
      <c r="DH77" s="24">
        <f t="shared" si="68"/>
        <v>0</v>
      </c>
      <c r="DI77" s="24">
        <f t="shared" si="68"/>
        <v>0</v>
      </c>
      <c r="DJ77" s="24">
        <f t="shared" si="68"/>
        <v>651505236</v>
      </c>
      <c r="DK77" s="24">
        <f t="shared" si="68"/>
        <v>0</v>
      </c>
      <c r="DL77" s="24">
        <f t="shared" si="68"/>
        <v>0</v>
      </c>
      <c r="DM77" s="24">
        <f t="shared" si="68"/>
        <v>0</v>
      </c>
      <c r="DN77" s="24">
        <f t="shared" si="68"/>
        <v>0</v>
      </c>
      <c r="DO77" s="24">
        <f t="shared" si="69"/>
        <v>0</v>
      </c>
      <c r="DP77" s="24">
        <f t="shared" si="69"/>
        <v>0</v>
      </c>
      <c r="DR77" s="29">
        <f t="shared" si="55"/>
        <v>2000000000</v>
      </c>
      <c r="DS77" s="29">
        <f t="shared" si="36"/>
        <v>2000000000</v>
      </c>
      <c r="DT77" s="29">
        <f t="shared" si="70"/>
        <v>2000000000</v>
      </c>
    </row>
    <row r="78" spans="1:124" ht="32.25" customHeight="1" x14ac:dyDescent="0.25">
      <c r="A78" s="202"/>
      <c r="B78" s="205"/>
      <c r="C78" s="31" t="s">
        <v>233</v>
      </c>
      <c r="D78" s="21" t="s">
        <v>234</v>
      </c>
      <c r="E78" s="22">
        <v>520</v>
      </c>
      <c r="F78" s="23" t="s">
        <v>127</v>
      </c>
      <c r="G78" s="24">
        <f t="shared" si="61"/>
        <v>220000000</v>
      </c>
      <c r="H78" s="34"/>
      <c r="I78" s="34"/>
      <c r="J78" s="34"/>
      <c r="K78" s="34"/>
      <c r="L78" s="34"/>
      <c r="M78" s="24"/>
      <c r="N78" s="24"/>
      <c r="O78" s="24"/>
      <c r="P78" s="24"/>
      <c r="Q78" s="24"/>
      <c r="R78" s="24"/>
      <c r="S78" s="24"/>
      <c r="T78" s="24"/>
      <c r="U78" s="24"/>
      <c r="V78" s="24"/>
      <c r="W78" s="24"/>
      <c r="X78" s="24"/>
      <c r="Y78" s="24">
        <v>220000000</v>
      </c>
      <c r="Z78" s="24"/>
      <c r="AA78" s="24"/>
      <c r="AB78" s="24"/>
      <c r="AC78" s="25">
        <f t="shared" si="52"/>
        <v>0.21927426818181819</v>
      </c>
      <c r="AD78" s="24">
        <f t="shared" si="71"/>
        <v>48240339</v>
      </c>
      <c r="AE78" s="24"/>
      <c r="AF78" s="24"/>
      <c r="AG78" s="24"/>
      <c r="AH78" s="24"/>
      <c r="AI78" s="24"/>
      <c r="AJ78" s="24"/>
      <c r="AK78" s="24"/>
      <c r="AL78" s="24"/>
      <c r="AM78" s="24"/>
      <c r="AN78" s="24"/>
      <c r="AO78" s="24"/>
      <c r="AP78" s="24"/>
      <c r="AQ78" s="24"/>
      <c r="AR78" s="24"/>
      <c r="AS78" s="24"/>
      <c r="AT78" s="24"/>
      <c r="AU78" s="24"/>
      <c r="AV78" s="24">
        <f>+'[1]FEBRERO 2018'!$AA$1365</f>
        <v>48240339</v>
      </c>
      <c r="AW78" s="24"/>
      <c r="AX78" s="24"/>
      <c r="AY78" s="24"/>
      <c r="AZ78" s="25">
        <f t="shared" si="2"/>
        <v>0.78072573181818183</v>
      </c>
      <c r="BA78" s="24">
        <f t="shared" si="62"/>
        <v>171759661</v>
      </c>
      <c r="BB78" s="24">
        <f t="shared" si="63"/>
        <v>0</v>
      </c>
      <c r="BC78" s="24">
        <f t="shared" si="63"/>
        <v>0</v>
      </c>
      <c r="BD78" s="24">
        <f t="shared" si="63"/>
        <v>0</v>
      </c>
      <c r="BE78" s="24">
        <f t="shared" si="50"/>
        <v>0</v>
      </c>
      <c r="BF78" s="24">
        <f t="shared" si="50"/>
        <v>0</v>
      </c>
      <c r="BG78" s="24">
        <f t="shared" si="50"/>
        <v>0</v>
      </c>
      <c r="BH78" s="24">
        <f t="shared" si="50"/>
        <v>0</v>
      </c>
      <c r="BI78" s="24">
        <f t="shared" si="50"/>
        <v>0</v>
      </c>
      <c r="BJ78" s="24">
        <f t="shared" si="50"/>
        <v>0</v>
      </c>
      <c r="BK78" s="24">
        <f t="shared" si="50"/>
        <v>0</v>
      </c>
      <c r="BL78" s="24">
        <f t="shared" si="50"/>
        <v>0</v>
      </c>
      <c r="BM78" s="24">
        <f t="shared" si="50"/>
        <v>0</v>
      </c>
      <c r="BN78" s="24">
        <f t="shared" si="50"/>
        <v>0</v>
      </c>
      <c r="BO78" s="24">
        <f t="shared" si="50"/>
        <v>0</v>
      </c>
      <c r="BP78" s="24">
        <f t="shared" si="50"/>
        <v>0</v>
      </c>
      <c r="BQ78" s="24">
        <f t="shared" si="50"/>
        <v>0</v>
      </c>
      <c r="BR78" s="24">
        <f t="shared" si="64"/>
        <v>0</v>
      </c>
      <c r="BS78" s="24">
        <f t="shared" si="64"/>
        <v>171759661</v>
      </c>
      <c r="BT78" s="24">
        <f t="shared" si="64"/>
        <v>0</v>
      </c>
      <c r="BU78" s="24">
        <f t="shared" si="64"/>
        <v>0</v>
      </c>
      <c r="BV78" s="24">
        <f t="shared" si="64"/>
        <v>0</v>
      </c>
      <c r="BW78" s="25">
        <f t="shared" si="56"/>
        <v>0.1817883590909091</v>
      </c>
      <c r="BX78" s="24">
        <f t="shared" si="65"/>
        <v>39993439</v>
      </c>
      <c r="BY78" s="24"/>
      <c r="BZ78" s="24"/>
      <c r="CA78" s="24"/>
      <c r="CB78" s="24"/>
      <c r="CC78" s="24"/>
      <c r="CD78" s="24"/>
      <c r="CE78" s="24"/>
      <c r="CF78" s="24"/>
      <c r="CG78" s="24"/>
      <c r="CH78" s="24"/>
      <c r="CI78" s="24"/>
      <c r="CJ78" s="24"/>
      <c r="CK78" s="24"/>
      <c r="CL78" s="24"/>
      <c r="CM78" s="24"/>
      <c r="CN78" s="24"/>
      <c r="CO78" s="24"/>
      <c r="CP78" s="24">
        <f>+'[1]FEBRERO 2018'!$H$1363</f>
        <v>39993439</v>
      </c>
      <c r="CQ78" s="24"/>
      <c r="CR78" s="24"/>
      <c r="CS78" s="24"/>
      <c r="CT78" s="25">
        <f t="shared" si="66"/>
        <v>0.81821164090909093</v>
      </c>
      <c r="CU78" s="24">
        <f t="shared" si="45"/>
        <v>180006561</v>
      </c>
      <c r="CV78" s="24">
        <f t="shared" si="67"/>
        <v>0</v>
      </c>
      <c r="CW78" s="24">
        <f t="shared" si="67"/>
        <v>0</v>
      </c>
      <c r="CX78" s="24"/>
      <c r="CY78" s="24">
        <f t="shared" si="68"/>
        <v>0</v>
      </c>
      <c r="CZ78" s="24">
        <f t="shared" si="68"/>
        <v>0</v>
      </c>
      <c r="DA78" s="24">
        <f t="shared" si="68"/>
        <v>0</v>
      </c>
      <c r="DB78" s="24">
        <f t="shared" si="68"/>
        <v>0</v>
      </c>
      <c r="DC78" s="24">
        <f t="shared" si="68"/>
        <v>0</v>
      </c>
      <c r="DD78" s="24">
        <f t="shared" si="68"/>
        <v>0</v>
      </c>
      <c r="DE78" s="24">
        <f t="shared" si="68"/>
        <v>0</v>
      </c>
      <c r="DF78" s="24">
        <f t="shared" si="68"/>
        <v>0</v>
      </c>
      <c r="DG78" s="24">
        <f t="shared" si="68"/>
        <v>0</v>
      </c>
      <c r="DH78" s="24">
        <f t="shared" si="68"/>
        <v>0</v>
      </c>
      <c r="DI78" s="24">
        <f t="shared" si="68"/>
        <v>0</v>
      </c>
      <c r="DJ78" s="24">
        <f t="shared" si="68"/>
        <v>0</v>
      </c>
      <c r="DK78" s="24">
        <f t="shared" si="68"/>
        <v>0</v>
      </c>
      <c r="DL78" s="24">
        <f t="shared" si="68"/>
        <v>0</v>
      </c>
      <c r="DM78" s="24">
        <f t="shared" si="68"/>
        <v>180006561</v>
      </c>
      <c r="DN78" s="24">
        <f t="shared" si="68"/>
        <v>0</v>
      </c>
      <c r="DO78" s="24">
        <f t="shared" si="69"/>
        <v>0</v>
      </c>
      <c r="DP78" s="24">
        <f t="shared" si="69"/>
        <v>0</v>
      </c>
      <c r="DR78" s="29">
        <f t="shared" si="55"/>
        <v>220000000</v>
      </c>
      <c r="DS78" s="29">
        <f t="shared" si="36"/>
        <v>220000000</v>
      </c>
      <c r="DT78" s="29">
        <f t="shared" si="70"/>
        <v>220000000</v>
      </c>
    </row>
    <row r="79" spans="1:124" ht="67.5" customHeight="1" x14ac:dyDescent="0.25">
      <c r="A79" s="202"/>
      <c r="B79" s="205"/>
      <c r="C79" s="31" t="s">
        <v>235</v>
      </c>
      <c r="D79" s="21" t="s">
        <v>236</v>
      </c>
      <c r="E79" s="22">
        <v>520</v>
      </c>
      <c r="F79" s="23" t="s">
        <v>237</v>
      </c>
      <c r="G79" s="24">
        <f t="shared" si="61"/>
        <v>141421128</v>
      </c>
      <c r="H79" s="34"/>
      <c r="I79" s="34"/>
      <c r="J79" s="34"/>
      <c r="K79" s="34"/>
      <c r="L79" s="34"/>
      <c r="M79" s="24"/>
      <c r="N79" s="24"/>
      <c r="O79" s="24"/>
      <c r="P79" s="24"/>
      <c r="Q79" s="24"/>
      <c r="R79" s="24"/>
      <c r="S79" s="24"/>
      <c r="T79" s="24"/>
      <c r="U79" s="24"/>
      <c r="V79" s="24"/>
      <c r="W79" s="24">
        <v>100000000</v>
      </c>
      <c r="X79" s="24"/>
      <c r="Y79" s="24"/>
      <c r="Z79" s="24"/>
      <c r="AA79" s="24"/>
      <c r="AB79" s="24">
        <v>41421128</v>
      </c>
      <c r="AC79" s="25">
        <f t="shared" si="52"/>
        <v>0.10205678037018627</v>
      </c>
      <c r="AD79" s="24">
        <f t="shared" si="71"/>
        <v>14432985</v>
      </c>
      <c r="AE79" s="24"/>
      <c r="AF79" s="24"/>
      <c r="AG79" s="24"/>
      <c r="AH79" s="24"/>
      <c r="AI79" s="24"/>
      <c r="AJ79" s="24"/>
      <c r="AK79" s="24"/>
      <c r="AL79" s="24"/>
      <c r="AM79" s="24"/>
      <c r="AN79" s="24"/>
      <c r="AO79" s="24"/>
      <c r="AP79" s="24"/>
      <c r="AQ79" s="24"/>
      <c r="AR79" s="24"/>
      <c r="AS79" s="24"/>
      <c r="AT79" s="24">
        <f>+'[2]ENERO 2018'!$Y$1185</f>
        <v>6021120</v>
      </c>
      <c r="AU79" s="24"/>
      <c r="AV79" s="24"/>
      <c r="AW79" s="24"/>
      <c r="AX79" s="24"/>
      <c r="AY79" s="24">
        <f>+'[2]ENERO 2018'!$AF$1185</f>
        <v>8411865</v>
      </c>
      <c r="AZ79" s="25">
        <f t="shared" si="2"/>
        <v>0.89794321962981372</v>
      </c>
      <c r="BA79" s="24">
        <f t="shared" si="62"/>
        <v>126988143</v>
      </c>
      <c r="BB79" s="24">
        <f t="shared" si="63"/>
        <v>0</v>
      </c>
      <c r="BC79" s="24">
        <f t="shared" si="63"/>
        <v>0</v>
      </c>
      <c r="BD79" s="24">
        <f t="shared" si="63"/>
        <v>0</v>
      </c>
      <c r="BE79" s="24">
        <f t="shared" si="50"/>
        <v>0</v>
      </c>
      <c r="BF79" s="24">
        <f t="shared" si="50"/>
        <v>0</v>
      </c>
      <c r="BG79" s="24">
        <f t="shared" si="50"/>
        <v>0</v>
      </c>
      <c r="BH79" s="24">
        <f t="shared" si="50"/>
        <v>0</v>
      </c>
      <c r="BI79" s="24">
        <f t="shared" si="50"/>
        <v>0</v>
      </c>
      <c r="BJ79" s="24">
        <f t="shared" si="50"/>
        <v>0</v>
      </c>
      <c r="BK79" s="24">
        <f t="shared" si="50"/>
        <v>0</v>
      </c>
      <c r="BL79" s="24">
        <f t="shared" si="50"/>
        <v>0</v>
      </c>
      <c r="BM79" s="24">
        <f t="shared" si="50"/>
        <v>0</v>
      </c>
      <c r="BN79" s="24">
        <f t="shared" si="50"/>
        <v>0</v>
      </c>
      <c r="BO79" s="24">
        <f t="shared" si="50"/>
        <v>0</v>
      </c>
      <c r="BP79" s="24">
        <f t="shared" si="50"/>
        <v>0</v>
      </c>
      <c r="BQ79" s="24">
        <f t="shared" si="50"/>
        <v>93978880</v>
      </c>
      <c r="BR79" s="24">
        <f t="shared" si="64"/>
        <v>0</v>
      </c>
      <c r="BS79" s="24">
        <f t="shared" si="64"/>
        <v>0</v>
      </c>
      <c r="BT79" s="24">
        <f t="shared" si="64"/>
        <v>0</v>
      </c>
      <c r="BU79" s="24">
        <f t="shared" si="64"/>
        <v>0</v>
      </c>
      <c r="BV79" s="24">
        <f t="shared" si="64"/>
        <v>33009263</v>
      </c>
      <c r="BW79" s="25">
        <f t="shared" si="56"/>
        <v>7.4761283193837916E-2</v>
      </c>
      <c r="BX79" s="24">
        <f t="shared" si="65"/>
        <v>10572825</v>
      </c>
      <c r="BY79" s="24"/>
      <c r="BZ79" s="24"/>
      <c r="CA79" s="24"/>
      <c r="CB79" s="24"/>
      <c r="CC79" s="24"/>
      <c r="CD79" s="24"/>
      <c r="CE79" s="24"/>
      <c r="CF79" s="24"/>
      <c r="CG79" s="24"/>
      <c r="CH79" s="24"/>
      <c r="CI79" s="24"/>
      <c r="CJ79" s="24"/>
      <c r="CK79" s="24"/>
      <c r="CL79" s="24"/>
      <c r="CM79" s="24"/>
      <c r="CN79" s="24">
        <f>+'[1]FEBRERO 2018'!$H$1398</f>
        <v>5160960</v>
      </c>
      <c r="CO79" s="24"/>
      <c r="CP79" s="24"/>
      <c r="CQ79" s="24"/>
      <c r="CR79" s="24"/>
      <c r="CS79" s="24">
        <f>+'[1]FEBRERO 2018'!$H$1393+'[1]FEBRERO 2018'!$H$1395</f>
        <v>5411865</v>
      </c>
      <c r="CT79" s="25">
        <f t="shared" si="66"/>
        <v>0.9252387168061621</v>
      </c>
      <c r="CU79" s="24">
        <f t="shared" si="45"/>
        <v>130848303</v>
      </c>
      <c r="CV79" s="24">
        <f t="shared" si="67"/>
        <v>0</v>
      </c>
      <c r="CW79" s="24">
        <f t="shared" si="67"/>
        <v>0</v>
      </c>
      <c r="CX79" s="24"/>
      <c r="CY79" s="24">
        <f t="shared" si="68"/>
        <v>0</v>
      </c>
      <c r="CZ79" s="24">
        <f t="shared" si="68"/>
        <v>0</v>
      </c>
      <c r="DA79" s="24">
        <f t="shared" si="68"/>
        <v>0</v>
      </c>
      <c r="DB79" s="24">
        <f t="shared" si="68"/>
        <v>0</v>
      </c>
      <c r="DC79" s="24">
        <f t="shared" si="68"/>
        <v>0</v>
      </c>
      <c r="DD79" s="24">
        <f t="shared" si="68"/>
        <v>0</v>
      </c>
      <c r="DE79" s="24">
        <f t="shared" si="68"/>
        <v>0</v>
      </c>
      <c r="DF79" s="24">
        <f t="shared" si="68"/>
        <v>0</v>
      </c>
      <c r="DG79" s="24">
        <f t="shared" si="68"/>
        <v>0</v>
      </c>
      <c r="DH79" s="24">
        <f t="shared" si="68"/>
        <v>0</v>
      </c>
      <c r="DI79" s="24">
        <f t="shared" si="68"/>
        <v>0</v>
      </c>
      <c r="DJ79" s="24">
        <f t="shared" si="68"/>
        <v>0</v>
      </c>
      <c r="DK79" s="24">
        <f t="shared" si="68"/>
        <v>94839040</v>
      </c>
      <c r="DL79" s="24">
        <f t="shared" si="68"/>
        <v>0</v>
      </c>
      <c r="DM79" s="24">
        <f t="shared" si="68"/>
        <v>0</v>
      </c>
      <c r="DN79" s="24">
        <f t="shared" si="68"/>
        <v>0</v>
      </c>
      <c r="DO79" s="24">
        <f t="shared" si="69"/>
        <v>0</v>
      </c>
      <c r="DP79" s="24">
        <f t="shared" si="69"/>
        <v>36009263</v>
      </c>
      <c r="DR79" s="29">
        <f t="shared" si="55"/>
        <v>141421128</v>
      </c>
      <c r="DS79" s="29">
        <f t="shared" si="36"/>
        <v>141421128</v>
      </c>
      <c r="DT79" s="29">
        <f t="shared" si="70"/>
        <v>141421128</v>
      </c>
    </row>
    <row r="80" spans="1:124" ht="31.5" customHeight="1" x14ac:dyDescent="0.25">
      <c r="A80" s="202"/>
      <c r="B80" s="205"/>
      <c r="C80" s="31" t="s">
        <v>238</v>
      </c>
      <c r="D80" s="21" t="s">
        <v>239</v>
      </c>
      <c r="E80" s="22">
        <v>520</v>
      </c>
      <c r="F80" s="23" t="s">
        <v>240</v>
      </c>
      <c r="G80" s="24">
        <f t="shared" si="61"/>
        <v>10842256</v>
      </c>
      <c r="H80" s="34"/>
      <c r="I80" s="24"/>
      <c r="J80" s="24"/>
      <c r="K80" s="34"/>
      <c r="L80" s="34"/>
      <c r="M80" s="24"/>
      <c r="N80" s="24"/>
      <c r="O80" s="24"/>
      <c r="P80" s="24"/>
      <c r="Q80" s="24"/>
      <c r="R80" s="24"/>
      <c r="S80" s="24"/>
      <c r="T80" s="24"/>
      <c r="U80" s="24"/>
      <c r="V80" s="24"/>
      <c r="W80" s="24">
        <v>10000000</v>
      </c>
      <c r="X80" s="24"/>
      <c r="Y80" s="24"/>
      <c r="Z80" s="24"/>
      <c r="AA80" s="24"/>
      <c r="AB80" s="24">
        <v>842256</v>
      </c>
      <c r="AC80" s="25">
        <f t="shared" si="52"/>
        <v>0</v>
      </c>
      <c r="AD80" s="24">
        <f t="shared" si="71"/>
        <v>0</v>
      </c>
      <c r="AE80" s="24"/>
      <c r="AF80" s="24"/>
      <c r="AG80" s="24"/>
      <c r="AH80" s="24"/>
      <c r="AI80" s="24"/>
      <c r="AJ80" s="24"/>
      <c r="AK80" s="24"/>
      <c r="AL80" s="24"/>
      <c r="AM80" s="24"/>
      <c r="AN80" s="24"/>
      <c r="AO80" s="24"/>
      <c r="AP80" s="24"/>
      <c r="AQ80" s="24"/>
      <c r="AR80" s="24"/>
      <c r="AS80" s="24"/>
      <c r="AT80" s="24"/>
      <c r="AU80" s="24"/>
      <c r="AV80" s="24"/>
      <c r="AW80" s="24"/>
      <c r="AX80" s="24"/>
      <c r="AY80" s="24"/>
      <c r="AZ80" s="25">
        <f t="shared" si="2"/>
        <v>1</v>
      </c>
      <c r="BA80" s="24">
        <f t="shared" si="62"/>
        <v>10842256</v>
      </c>
      <c r="BB80" s="24">
        <f t="shared" si="63"/>
        <v>0</v>
      </c>
      <c r="BC80" s="24">
        <f t="shared" si="63"/>
        <v>0</v>
      </c>
      <c r="BD80" s="24">
        <f t="shared" si="63"/>
        <v>0</v>
      </c>
      <c r="BE80" s="24">
        <f t="shared" si="50"/>
        <v>0</v>
      </c>
      <c r="BF80" s="24">
        <f t="shared" si="50"/>
        <v>0</v>
      </c>
      <c r="BG80" s="24">
        <f t="shared" si="50"/>
        <v>0</v>
      </c>
      <c r="BH80" s="24">
        <f t="shared" si="50"/>
        <v>0</v>
      </c>
      <c r="BI80" s="24">
        <f t="shared" si="50"/>
        <v>0</v>
      </c>
      <c r="BJ80" s="24">
        <f t="shared" si="50"/>
        <v>0</v>
      </c>
      <c r="BK80" s="24">
        <f t="shared" si="50"/>
        <v>0</v>
      </c>
      <c r="BL80" s="24">
        <f t="shared" si="50"/>
        <v>0</v>
      </c>
      <c r="BM80" s="24">
        <f t="shared" si="50"/>
        <v>0</v>
      </c>
      <c r="BN80" s="24">
        <f t="shared" si="50"/>
        <v>0</v>
      </c>
      <c r="BO80" s="24">
        <f t="shared" si="50"/>
        <v>0</v>
      </c>
      <c r="BP80" s="24">
        <f t="shared" si="50"/>
        <v>0</v>
      </c>
      <c r="BQ80" s="24">
        <f t="shared" si="50"/>
        <v>10000000</v>
      </c>
      <c r="BR80" s="24">
        <f t="shared" si="64"/>
        <v>0</v>
      </c>
      <c r="BS80" s="24">
        <f t="shared" si="64"/>
        <v>0</v>
      </c>
      <c r="BT80" s="24">
        <f t="shared" si="64"/>
        <v>0</v>
      </c>
      <c r="BU80" s="24">
        <f t="shared" si="64"/>
        <v>0</v>
      </c>
      <c r="BV80" s="24">
        <f t="shared" si="64"/>
        <v>842256</v>
      </c>
      <c r="BW80" s="25">
        <f t="shared" si="56"/>
        <v>0</v>
      </c>
      <c r="BX80" s="24">
        <f t="shared" si="65"/>
        <v>0</v>
      </c>
      <c r="BY80" s="24"/>
      <c r="BZ80" s="24"/>
      <c r="CA80" s="24"/>
      <c r="CB80" s="24"/>
      <c r="CC80" s="24"/>
      <c r="CD80" s="24"/>
      <c r="CE80" s="24"/>
      <c r="CF80" s="24"/>
      <c r="CG80" s="24"/>
      <c r="CH80" s="24"/>
      <c r="CI80" s="24"/>
      <c r="CJ80" s="24"/>
      <c r="CK80" s="24"/>
      <c r="CL80" s="24"/>
      <c r="CM80" s="24"/>
      <c r="CN80" s="24"/>
      <c r="CO80" s="24"/>
      <c r="CP80" s="24"/>
      <c r="CQ80" s="24"/>
      <c r="CR80" s="24"/>
      <c r="CS80" s="24"/>
      <c r="CT80" s="25">
        <f t="shared" si="66"/>
        <v>1</v>
      </c>
      <c r="CU80" s="24">
        <f t="shared" si="45"/>
        <v>10842256</v>
      </c>
      <c r="CV80" s="24">
        <f t="shared" si="67"/>
        <v>0</v>
      </c>
      <c r="CW80" s="24">
        <f t="shared" si="67"/>
        <v>0</v>
      </c>
      <c r="CX80" s="24"/>
      <c r="CY80" s="24">
        <f t="shared" si="68"/>
        <v>0</v>
      </c>
      <c r="CZ80" s="24">
        <f t="shared" si="68"/>
        <v>0</v>
      </c>
      <c r="DA80" s="24">
        <f t="shared" si="68"/>
        <v>0</v>
      </c>
      <c r="DB80" s="24">
        <f t="shared" si="68"/>
        <v>0</v>
      </c>
      <c r="DC80" s="24">
        <f t="shared" si="68"/>
        <v>0</v>
      </c>
      <c r="DD80" s="24">
        <f t="shared" si="68"/>
        <v>0</v>
      </c>
      <c r="DE80" s="24">
        <f t="shared" si="68"/>
        <v>0</v>
      </c>
      <c r="DF80" s="24">
        <f t="shared" si="68"/>
        <v>0</v>
      </c>
      <c r="DG80" s="24">
        <f t="shared" si="68"/>
        <v>0</v>
      </c>
      <c r="DH80" s="24">
        <f t="shared" si="68"/>
        <v>0</v>
      </c>
      <c r="DI80" s="24">
        <f t="shared" si="68"/>
        <v>0</v>
      </c>
      <c r="DJ80" s="24">
        <f t="shared" si="68"/>
        <v>0</v>
      </c>
      <c r="DK80" s="24">
        <f t="shared" si="68"/>
        <v>10000000</v>
      </c>
      <c r="DL80" s="24">
        <f t="shared" si="68"/>
        <v>0</v>
      </c>
      <c r="DM80" s="24">
        <f t="shared" si="68"/>
        <v>0</v>
      </c>
      <c r="DN80" s="24">
        <f t="shared" si="68"/>
        <v>0</v>
      </c>
      <c r="DO80" s="24">
        <f t="shared" si="69"/>
        <v>0</v>
      </c>
      <c r="DP80" s="24">
        <f t="shared" si="69"/>
        <v>842256</v>
      </c>
      <c r="DR80" s="29">
        <f t="shared" si="55"/>
        <v>10842256</v>
      </c>
      <c r="DS80" s="29">
        <f t="shared" si="36"/>
        <v>10842256</v>
      </c>
      <c r="DT80" s="29">
        <f t="shared" si="70"/>
        <v>10842256</v>
      </c>
    </row>
    <row r="81" spans="1:125" ht="81" customHeight="1" x14ac:dyDescent="0.25">
      <c r="A81" s="202"/>
      <c r="B81" s="205"/>
      <c r="C81" s="31" t="s">
        <v>241</v>
      </c>
      <c r="D81" s="21" t="s">
        <v>242</v>
      </c>
      <c r="E81" s="22">
        <v>520</v>
      </c>
      <c r="F81" s="23" t="s">
        <v>243</v>
      </c>
      <c r="G81" s="24">
        <f t="shared" si="61"/>
        <v>335700000</v>
      </c>
      <c r="H81" s="34"/>
      <c r="I81" s="34"/>
      <c r="J81" s="34"/>
      <c r="K81" s="34"/>
      <c r="L81" s="34"/>
      <c r="M81" s="24"/>
      <c r="N81" s="24"/>
      <c r="O81" s="24"/>
      <c r="P81" s="24"/>
      <c r="Q81" s="24"/>
      <c r="R81" s="24"/>
      <c r="S81" s="24"/>
      <c r="T81" s="24"/>
      <c r="U81" s="24"/>
      <c r="V81" s="24"/>
      <c r="W81" s="24"/>
      <c r="X81" s="24"/>
      <c r="Y81" s="24"/>
      <c r="Z81" s="24"/>
      <c r="AA81" s="24"/>
      <c r="AB81" s="24">
        <f>330700000+5000000</f>
        <v>335700000</v>
      </c>
      <c r="AC81" s="25">
        <f t="shared" si="52"/>
        <v>0.9476107119451892</v>
      </c>
      <c r="AD81" s="24">
        <f t="shared" si="71"/>
        <v>318112916</v>
      </c>
      <c r="AE81" s="24"/>
      <c r="AF81" s="24"/>
      <c r="AG81" s="24"/>
      <c r="AH81" s="24"/>
      <c r="AI81" s="24"/>
      <c r="AJ81" s="24"/>
      <c r="AK81" s="24"/>
      <c r="AL81" s="24"/>
      <c r="AM81" s="24"/>
      <c r="AN81" s="24"/>
      <c r="AO81" s="24"/>
      <c r="AP81" s="24"/>
      <c r="AQ81" s="24"/>
      <c r="AR81" s="24"/>
      <c r="AS81" s="24"/>
      <c r="AT81" s="24"/>
      <c r="AU81" s="24"/>
      <c r="AV81" s="24"/>
      <c r="AW81" s="24"/>
      <c r="AX81" s="24"/>
      <c r="AY81" s="24">
        <f>+'[1]FEBRERO 2018'!$AF$1415</f>
        <v>318112916</v>
      </c>
      <c r="AZ81" s="25">
        <f t="shared" si="2"/>
        <v>5.2389288054810801E-2</v>
      </c>
      <c r="BA81" s="24">
        <f t="shared" si="62"/>
        <v>17587084</v>
      </c>
      <c r="BB81" s="24">
        <f t="shared" si="63"/>
        <v>0</v>
      </c>
      <c r="BC81" s="24">
        <f t="shared" si="63"/>
        <v>0</v>
      </c>
      <c r="BD81" s="24">
        <f t="shared" si="63"/>
        <v>0</v>
      </c>
      <c r="BE81" s="24">
        <f t="shared" si="50"/>
        <v>0</v>
      </c>
      <c r="BF81" s="24">
        <f t="shared" si="50"/>
        <v>0</v>
      </c>
      <c r="BG81" s="24">
        <f t="shared" si="50"/>
        <v>0</v>
      </c>
      <c r="BH81" s="24">
        <f t="shared" si="50"/>
        <v>0</v>
      </c>
      <c r="BI81" s="24">
        <f t="shared" si="50"/>
        <v>0</v>
      </c>
      <c r="BJ81" s="24">
        <f t="shared" si="50"/>
        <v>0</v>
      </c>
      <c r="BK81" s="24">
        <f t="shared" si="50"/>
        <v>0</v>
      </c>
      <c r="BL81" s="24">
        <f t="shared" si="50"/>
        <v>0</v>
      </c>
      <c r="BM81" s="24">
        <f t="shared" si="50"/>
        <v>0</v>
      </c>
      <c r="BN81" s="24">
        <f t="shared" si="50"/>
        <v>0</v>
      </c>
      <c r="BO81" s="24">
        <f t="shared" si="50"/>
        <v>0</v>
      </c>
      <c r="BP81" s="24">
        <f t="shared" si="50"/>
        <v>0</v>
      </c>
      <c r="BQ81" s="24">
        <f t="shared" si="50"/>
        <v>0</v>
      </c>
      <c r="BR81" s="24">
        <f t="shared" si="64"/>
        <v>0</v>
      </c>
      <c r="BS81" s="24">
        <f t="shared" si="64"/>
        <v>0</v>
      </c>
      <c r="BT81" s="24">
        <f t="shared" si="64"/>
        <v>0</v>
      </c>
      <c r="BU81" s="24">
        <f t="shared" si="64"/>
        <v>0</v>
      </c>
      <c r="BV81" s="24">
        <f t="shared" si="64"/>
        <v>17587084</v>
      </c>
      <c r="BW81" s="25">
        <f t="shared" si="56"/>
        <v>0.76517914507000295</v>
      </c>
      <c r="BX81" s="24">
        <f t="shared" si="65"/>
        <v>256870639</v>
      </c>
      <c r="BY81" s="24"/>
      <c r="BZ81" s="24"/>
      <c r="CA81" s="24"/>
      <c r="CB81" s="24"/>
      <c r="CC81" s="24"/>
      <c r="CD81" s="24"/>
      <c r="CE81" s="24"/>
      <c r="CF81" s="24"/>
      <c r="CG81" s="24"/>
      <c r="CH81" s="24"/>
      <c r="CI81" s="24"/>
      <c r="CJ81" s="24"/>
      <c r="CK81" s="24"/>
      <c r="CL81" s="24"/>
      <c r="CM81" s="24"/>
      <c r="CN81" s="24"/>
      <c r="CO81" s="24"/>
      <c r="CP81" s="24"/>
      <c r="CQ81" s="24"/>
      <c r="CR81" s="24"/>
      <c r="CS81" s="24">
        <f>+'[1]FEBRERO 2018'!$H$1413</f>
        <v>256870639</v>
      </c>
      <c r="CT81" s="25">
        <f t="shared" si="66"/>
        <v>0.23482085492999705</v>
      </c>
      <c r="CU81" s="24">
        <f t="shared" si="45"/>
        <v>78829361</v>
      </c>
      <c r="CV81" s="24">
        <f t="shared" si="67"/>
        <v>0</v>
      </c>
      <c r="CW81" s="24">
        <f t="shared" si="67"/>
        <v>0</v>
      </c>
      <c r="CX81" s="24"/>
      <c r="CY81" s="24">
        <f t="shared" si="68"/>
        <v>0</v>
      </c>
      <c r="CZ81" s="24">
        <f t="shared" si="68"/>
        <v>0</v>
      </c>
      <c r="DA81" s="24">
        <f t="shared" si="68"/>
        <v>0</v>
      </c>
      <c r="DB81" s="24">
        <f t="shared" si="68"/>
        <v>0</v>
      </c>
      <c r="DC81" s="24">
        <f t="shared" si="68"/>
        <v>0</v>
      </c>
      <c r="DD81" s="24">
        <f t="shared" si="68"/>
        <v>0</v>
      </c>
      <c r="DE81" s="24">
        <f t="shared" si="68"/>
        <v>0</v>
      </c>
      <c r="DF81" s="24">
        <f t="shared" si="68"/>
        <v>0</v>
      </c>
      <c r="DG81" s="24">
        <f t="shared" si="68"/>
        <v>0</v>
      </c>
      <c r="DH81" s="24">
        <f t="shared" si="68"/>
        <v>0</v>
      </c>
      <c r="DI81" s="24">
        <f t="shared" si="68"/>
        <v>0</v>
      </c>
      <c r="DJ81" s="24">
        <f t="shared" si="68"/>
        <v>0</v>
      </c>
      <c r="DK81" s="24">
        <f t="shared" si="68"/>
        <v>0</v>
      </c>
      <c r="DL81" s="24">
        <f t="shared" si="68"/>
        <v>0</v>
      </c>
      <c r="DM81" s="24">
        <f t="shared" si="68"/>
        <v>0</v>
      </c>
      <c r="DN81" s="24">
        <f t="shared" si="68"/>
        <v>0</v>
      </c>
      <c r="DO81" s="24">
        <f t="shared" si="69"/>
        <v>0</v>
      </c>
      <c r="DP81" s="24">
        <f t="shared" si="69"/>
        <v>78829361</v>
      </c>
      <c r="DR81" s="29">
        <f t="shared" si="55"/>
        <v>335700000</v>
      </c>
      <c r="DS81" s="29">
        <f t="shared" si="36"/>
        <v>335700000</v>
      </c>
      <c r="DT81" s="29">
        <f t="shared" si="70"/>
        <v>335700000</v>
      </c>
    </row>
    <row r="82" spans="1:125" ht="78.75" customHeight="1" x14ac:dyDescent="0.25">
      <c r="A82" s="65"/>
      <c r="B82" s="206"/>
      <c r="C82" s="31" t="s">
        <v>244</v>
      </c>
      <c r="D82" s="21" t="s">
        <v>245</v>
      </c>
      <c r="E82" s="22">
        <v>520</v>
      </c>
      <c r="F82" s="23" t="s">
        <v>246</v>
      </c>
      <c r="G82" s="24">
        <f t="shared" si="61"/>
        <v>8000000</v>
      </c>
      <c r="H82" s="34"/>
      <c r="I82" s="34">
        <v>8000000</v>
      </c>
      <c r="J82" s="34"/>
      <c r="K82" s="34"/>
      <c r="L82" s="34"/>
      <c r="M82" s="24"/>
      <c r="N82" s="24"/>
      <c r="O82" s="24"/>
      <c r="P82" s="24"/>
      <c r="Q82" s="24"/>
      <c r="R82" s="24"/>
      <c r="S82" s="24"/>
      <c r="T82" s="24"/>
      <c r="U82" s="24"/>
      <c r="V82" s="24"/>
      <c r="W82" s="24"/>
      <c r="X82" s="24"/>
      <c r="Y82" s="24"/>
      <c r="Z82" s="24"/>
      <c r="AA82" s="24"/>
      <c r="AB82" s="24"/>
      <c r="AC82" s="25">
        <f t="shared" si="52"/>
        <v>1</v>
      </c>
      <c r="AD82" s="24">
        <f t="shared" si="71"/>
        <v>8000000</v>
      </c>
      <c r="AE82" s="24"/>
      <c r="AF82" s="24">
        <f>+'[1]FEBRERO 2018'!$K$1457</f>
        <v>8000000</v>
      </c>
      <c r="AG82" s="24"/>
      <c r="AH82" s="24"/>
      <c r="AI82" s="24"/>
      <c r="AJ82" s="24"/>
      <c r="AK82" s="24"/>
      <c r="AL82" s="24"/>
      <c r="AM82" s="24"/>
      <c r="AN82" s="24"/>
      <c r="AO82" s="24"/>
      <c r="AP82" s="24"/>
      <c r="AQ82" s="24"/>
      <c r="AR82" s="24"/>
      <c r="AS82" s="24"/>
      <c r="AT82" s="24"/>
      <c r="AU82" s="24"/>
      <c r="AV82" s="24"/>
      <c r="AW82" s="24"/>
      <c r="AX82" s="24"/>
      <c r="AY82" s="24"/>
      <c r="AZ82" s="25">
        <f t="shared" si="2"/>
        <v>0</v>
      </c>
      <c r="BA82" s="24">
        <f t="shared" si="62"/>
        <v>0</v>
      </c>
      <c r="BB82" s="24">
        <f t="shared" si="63"/>
        <v>0</v>
      </c>
      <c r="BC82" s="24">
        <f t="shared" si="63"/>
        <v>0</v>
      </c>
      <c r="BD82" s="24">
        <f t="shared" si="63"/>
        <v>0</v>
      </c>
      <c r="BE82" s="24">
        <f t="shared" si="50"/>
        <v>0</v>
      </c>
      <c r="BF82" s="24">
        <f t="shared" si="50"/>
        <v>0</v>
      </c>
      <c r="BG82" s="24">
        <f t="shared" si="50"/>
        <v>0</v>
      </c>
      <c r="BH82" s="24">
        <f t="shared" si="50"/>
        <v>0</v>
      </c>
      <c r="BI82" s="24">
        <f t="shared" si="50"/>
        <v>0</v>
      </c>
      <c r="BJ82" s="24">
        <f t="shared" si="50"/>
        <v>0</v>
      </c>
      <c r="BK82" s="24">
        <f t="shared" si="50"/>
        <v>0</v>
      </c>
      <c r="BL82" s="24">
        <f t="shared" si="50"/>
        <v>0</v>
      </c>
      <c r="BM82" s="24">
        <f t="shared" si="50"/>
        <v>0</v>
      </c>
      <c r="BN82" s="24">
        <f t="shared" si="50"/>
        <v>0</v>
      </c>
      <c r="BO82" s="24">
        <f t="shared" si="50"/>
        <v>0</v>
      </c>
      <c r="BP82" s="24">
        <f t="shared" si="50"/>
        <v>0</v>
      </c>
      <c r="BQ82" s="24">
        <f t="shared" si="50"/>
        <v>0</v>
      </c>
      <c r="BR82" s="24">
        <f t="shared" si="64"/>
        <v>0</v>
      </c>
      <c r="BS82" s="24">
        <f t="shared" si="64"/>
        <v>0</v>
      </c>
      <c r="BT82" s="24">
        <f t="shared" si="64"/>
        <v>0</v>
      </c>
      <c r="BU82" s="24">
        <f t="shared" si="64"/>
        <v>0</v>
      </c>
      <c r="BV82" s="24">
        <f t="shared" si="64"/>
        <v>0</v>
      </c>
      <c r="BW82" s="25">
        <f t="shared" si="56"/>
        <v>0</v>
      </c>
      <c r="BX82" s="24">
        <f t="shared" si="65"/>
        <v>0</v>
      </c>
      <c r="BY82" s="24"/>
      <c r="BZ82" s="24"/>
      <c r="CA82" s="24"/>
      <c r="CB82" s="24"/>
      <c r="CC82" s="24"/>
      <c r="CD82" s="24"/>
      <c r="CE82" s="24"/>
      <c r="CF82" s="24"/>
      <c r="CG82" s="24"/>
      <c r="CH82" s="24"/>
      <c r="CI82" s="24"/>
      <c r="CJ82" s="24"/>
      <c r="CK82" s="24"/>
      <c r="CL82" s="24"/>
      <c r="CM82" s="24"/>
      <c r="CN82" s="24"/>
      <c r="CO82" s="24"/>
      <c r="CP82" s="24"/>
      <c r="CQ82" s="24"/>
      <c r="CR82" s="24"/>
      <c r="CS82" s="24"/>
      <c r="CT82" s="25">
        <f t="shared" si="66"/>
        <v>1</v>
      </c>
      <c r="CU82" s="24">
        <f t="shared" si="45"/>
        <v>8000000</v>
      </c>
      <c r="CV82" s="24">
        <f t="shared" si="67"/>
        <v>0</v>
      </c>
      <c r="CW82" s="24">
        <f t="shared" si="67"/>
        <v>8000000</v>
      </c>
      <c r="CX82" s="24"/>
      <c r="CY82" s="24">
        <f t="shared" si="68"/>
        <v>0</v>
      </c>
      <c r="CZ82" s="24">
        <f t="shared" si="68"/>
        <v>0</v>
      </c>
      <c r="DA82" s="24">
        <f t="shared" si="68"/>
        <v>0</v>
      </c>
      <c r="DB82" s="24">
        <f t="shared" si="68"/>
        <v>0</v>
      </c>
      <c r="DC82" s="24">
        <f t="shared" si="68"/>
        <v>0</v>
      </c>
      <c r="DD82" s="24">
        <f t="shared" si="68"/>
        <v>0</v>
      </c>
      <c r="DE82" s="24">
        <f t="shared" si="68"/>
        <v>0</v>
      </c>
      <c r="DF82" s="24">
        <f t="shared" si="68"/>
        <v>0</v>
      </c>
      <c r="DG82" s="24">
        <f t="shared" si="68"/>
        <v>0</v>
      </c>
      <c r="DH82" s="24">
        <f t="shared" si="68"/>
        <v>0</v>
      </c>
      <c r="DI82" s="24">
        <f t="shared" si="68"/>
        <v>0</v>
      </c>
      <c r="DJ82" s="24">
        <f t="shared" si="68"/>
        <v>0</v>
      </c>
      <c r="DK82" s="24">
        <f t="shared" si="68"/>
        <v>0</v>
      </c>
      <c r="DL82" s="24">
        <f t="shared" si="68"/>
        <v>0</v>
      </c>
      <c r="DM82" s="24">
        <f t="shared" si="68"/>
        <v>0</v>
      </c>
      <c r="DN82" s="24">
        <f t="shared" si="68"/>
        <v>0</v>
      </c>
      <c r="DO82" s="24">
        <f t="shared" si="69"/>
        <v>0</v>
      </c>
      <c r="DP82" s="24">
        <f t="shared" si="69"/>
        <v>0</v>
      </c>
      <c r="DR82" s="29">
        <f t="shared" si="55"/>
        <v>8000000</v>
      </c>
      <c r="DS82" s="29">
        <f t="shared" si="36"/>
        <v>8000000</v>
      </c>
      <c r="DT82" s="29">
        <f t="shared" si="70"/>
        <v>8000000</v>
      </c>
    </row>
    <row r="83" spans="1:125" ht="29.25" customHeight="1" x14ac:dyDescent="0.25">
      <c r="A83" s="201" t="s">
        <v>215</v>
      </c>
      <c r="B83" s="204" t="s">
        <v>247</v>
      </c>
      <c r="C83" s="31" t="s">
        <v>248</v>
      </c>
      <c r="D83" s="21" t="s">
        <v>249</v>
      </c>
      <c r="E83" s="22">
        <v>520</v>
      </c>
      <c r="F83" s="23" t="s">
        <v>127</v>
      </c>
      <c r="G83" s="24">
        <f t="shared" si="61"/>
        <v>31230000</v>
      </c>
      <c r="H83" s="34"/>
      <c r="I83" s="24">
        <v>31230000</v>
      </c>
      <c r="J83" s="24"/>
      <c r="K83" s="24"/>
      <c r="L83" s="24"/>
      <c r="M83" s="24"/>
      <c r="N83" s="24"/>
      <c r="O83" s="24"/>
      <c r="P83" s="24"/>
      <c r="Q83" s="24"/>
      <c r="R83" s="24"/>
      <c r="S83" s="24"/>
      <c r="T83" s="24"/>
      <c r="U83" s="24"/>
      <c r="V83" s="24"/>
      <c r="W83" s="24"/>
      <c r="X83" s="24"/>
      <c r="Y83" s="24"/>
      <c r="Z83" s="24"/>
      <c r="AA83" s="24"/>
      <c r="AB83" s="24"/>
      <c r="AC83" s="25">
        <f>+AD83/G83</f>
        <v>0.12295869356388088</v>
      </c>
      <c r="AD83" s="24">
        <f t="shared" si="71"/>
        <v>3840000</v>
      </c>
      <c r="AE83" s="24"/>
      <c r="AF83" s="24">
        <f>+'[2]ENERO 2018'!$K$1253</f>
        <v>3840000</v>
      </c>
      <c r="AG83" s="24"/>
      <c r="AH83" s="24"/>
      <c r="AI83" s="24"/>
      <c r="AJ83" s="24"/>
      <c r="AK83" s="24"/>
      <c r="AL83" s="24"/>
      <c r="AM83" s="24"/>
      <c r="AN83" s="24"/>
      <c r="AO83" s="24"/>
      <c r="AP83" s="24"/>
      <c r="AQ83" s="24"/>
      <c r="AR83" s="24"/>
      <c r="AS83" s="24"/>
      <c r="AT83" s="24"/>
      <c r="AU83" s="24"/>
      <c r="AV83" s="24"/>
      <c r="AW83" s="24"/>
      <c r="AX83" s="24"/>
      <c r="AY83" s="24"/>
      <c r="AZ83" s="25">
        <f t="shared" si="2"/>
        <v>0.87704130643611911</v>
      </c>
      <c r="BA83" s="24">
        <f t="shared" si="62"/>
        <v>27390000</v>
      </c>
      <c r="BB83" s="24">
        <f t="shared" si="63"/>
        <v>0</v>
      </c>
      <c r="BC83" s="24">
        <f t="shared" si="63"/>
        <v>27390000</v>
      </c>
      <c r="BD83" s="24">
        <f t="shared" si="63"/>
        <v>0</v>
      </c>
      <c r="BE83" s="24">
        <f t="shared" si="50"/>
        <v>0</v>
      </c>
      <c r="BF83" s="24">
        <f t="shared" si="50"/>
        <v>0</v>
      </c>
      <c r="BG83" s="24">
        <f t="shared" si="50"/>
        <v>0</v>
      </c>
      <c r="BH83" s="24">
        <f t="shared" si="50"/>
        <v>0</v>
      </c>
      <c r="BI83" s="24">
        <f t="shared" si="50"/>
        <v>0</v>
      </c>
      <c r="BJ83" s="24">
        <f t="shared" si="50"/>
        <v>0</v>
      </c>
      <c r="BK83" s="24">
        <f t="shared" si="50"/>
        <v>0</v>
      </c>
      <c r="BL83" s="24">
        <f t="shared" si="50"/>
        <v>0</v>
      </c>
      <c r="BM83" s="24">
        <f t="shared" si="50"/>
        <v>0</v>
      </c>
      <c r="BN83" s="24">
        <f t="shared" si="50"/>
        <v>0</v>
      </c>
      <c r="BO83" s="24">
        <f t="shared" si="50"/>
        <v>0</v>
      </c>
      <c r="BP83" s="24">
        <f t="shared" si="50"/>
        <v>0</v>
      </c>
      <c r="BQ83" s="24">
        <f t="shared" si="50"/>
        <v>0</v>
      </c>
      <c r="BR83" s="24">
        <f t="shared" si="64"/>
        <v>0</v>
      </c>
      <c r="BS83" s="24">
        <f t="shared" si="64"/>
        <v>0</v>
      </c>
      <c r="BT83" s="24">
        <f t="shared" si="64"/>
        <v>0</v>
      </c>
      <c r="BU83" s="24">
        <f t="shared" si="64"/>
        <v>0</v>
      </c>
      <c r="BV83" s="24">
        <f t="shared" si="64"/>
        <v>0</v>
      </c>
      <c r="BW83" s="25">
        <f>+BX83/G83</f>
        <v>0.12295869356388088</v>
      </c>
      <c r="BX83" s="24">
        <f t="shared" si="65"/>
        <v>3840000</v>
      </c>
      <c r="BY83" s="24"/>
      <c r="BZ83" s="24">
        <f>+'[2]ENERO 2018'!$H$1251</f>
        <v>3840000</v>
      </c>
      <c r="CA83" s="24"/>
      <c r="CB83" s="24"/>
      <c r="CC83" s="24"/>
      <c r="CD83" s="24"/>
      <c r="CE83" s="24"/>
      <c r="CF83" s="24"/>
      <c r="CG83" s="24"/>
      <c r="CH83" s="24"/>
      <c r="CI83" s="24"/>
      <c r="CJ83" s="24"/>
      <c r="CK83" s="24"/>
      <c r="CL83" s="24"/>
      <c r="CM83" s="24"/>
      <c r="CN83" s="24"/>
      <c r="CO83" s="24"/>
      <c r="CP83" s="24"/>
      <c r="CQ83" s="24"/>
      <c r="CR83" s="24"/>
      <c r="CS83" s="24"/>
      <c r="CT83" s="25">
        <f t="shared" si="66"/>
        <v>0.87704130643611911</v>
      </c>
      <c r="CU83" s="24">
        <f t="shared" si="45"/>
        <v>27390000</v>
      </c>
      <c r="CV83" s="24">
        <f t="shared" si="67"/>
        <v>0</v>
      </c>
      <c r="CW83" s="24">
        <f t="shared" si="67"/>
        <v>27390000</v>
      </c>
      <c r="CX83" s="24"/>
      <c r="CY83" s="24">
        <f t="shared" si="68"/>
        <v>0</v>
      </c>
      <c r="CZ83" s="24">
        <f t="shared" si="68"/>
        <v>0</v>
      </c>
      <c r="DA83" s="24">
        <f t="shared" si="68"/>
        <v>0</v>
      </c>
      <c r="DB83" s="24">
        <f t="shared" si="68"/>
        <v>0</v>
      </c>
      <c r="DC83" s="24">
        <f t="shared" si="68"/>
        <v>0</v>
      </c>
      <c r="DD83" s="24">
        <f t="shared" si="68"/>
        <v>0</v>
      </c>
      <c r="DE83" s="24">
        <f t="shared" si="68"/>
        <v>0</v>
      </c>
      <c r="DF83" s="24">
        <f t="shared" si="68"/>
        <v>0</v>
      </c>
      <c r="DG83" s="24">
        <f t="shared" si="68"/>
        <v>0</v>
      </c>
      <c r="DH83" s="24">
        <f t="shared" si="68"/>
        <v>0</v>
      </c>
      <c r="DI83" s="24">
        <f t="shared" si="68"/>
        <v>0</v>
      </c>
      <c r="DJ83" s="24">
        <f t="shared" si="68"/>
        <v>0</v>
      </c>
      <c r="DK83" s="24">
        <f t="shared" si="68"/>
        <v>0</v>
      </c>
      <c r="DL83" s="24">
        <f t="shared" si="68"/>
        <v>0</v>
      </c>
      <c r="DM83" s="24">
        <f t="shared" si="68"/>
        <v>0</v>
      </c>
      <c r="DN83" s="24">
        <f t="shared" si="68"/>
        <v>0</v>
      </c>
      <c r="DO83" s="24">
        <f t="shared" si="69"/>
        <v>0</v>
      </c>
      <c r="DP83" s="24">
        <f t="shared" si="69"/>
        <v>0</v>
      </c>
      <c r="DR83" s="29">
        <f>+G83</f>
        <v>31230000</v>
      </c>
      <c r="DS83" s="29">
        <f t="shared" si="36"/>
        <v>31230000</v>
      </c>
      <c r="DT83" s="29">
        <f t="shared" si="70"/>
        <v>31230000</v>
      </c>
    </row>
    <row r="84" spans="1:125" ht="33" customHeight="1" x14ac:dyDescent="0.25">
      <c r="A84" s="202"/>
      <c r="B84" s="206"/>
      <c r="C84" s="31" t="s">
        <v>250</v>
      </c>
      <c r="D84" s="21" t="s">
        <v>251</v>
      </c>
      <c r="E84" s="22">
        <v>520</v>
      </c>
      <c r="F84" s="23" t="s">
        <v>127</v>
      </c>
      <c r="G84" s="24">
        <f t="shared" si="61"/>
        <v>20000000</v>
      </c>
      <c r="H84" s="34"/>
      <c r="I84" s="24">
        <v>20000000</v>
      </c>
      <c r="J84" s="24"/>
      <c r="K84" s="24"/>
      <c r="L84" s="24"/>
      <c r="M84" s="24"/>
      <c r="N84" s="24"/>
      <c r="O84" s="24"/>
      <c r="P84" s="24"/>
      <c r="Q84" s="24"/>
      <c r="R84" s="24"/>
      <c r="S84" s="24"/>
      <c r="T84" s="24"/>
      <c r="U84" s="24"/>
      <c r="V84" s="24"/>
      <c r="W84" s="64"/>
      <c r="X84" s="24"/>
      <c r="Y84" s="24"/>
      <c r="Z84" s="24"/>
      <c r="AA84" s="24"/>
      <c r="AB84" s="24"/>
      <c r="AC84" s="25">
        <f>+AD84/G84</f>
        <v>0</v>
      </c>
      <c r="AD84" s="24">
        <f t="shared" si="71"/>
        <v>0</v>
      </c>
      <c r="AE84" s="24"/>
      <c r="AF84" s="24"/>
      <c r="AG84" s="24"/>
      <c r="AH84" s="24"/>
      <c r="AI84" s="24"/>
      <c r="AJ84" s="24"/>
      <c r="AK84" s="24"/>
      <c r="AL84" s="24"/>
      <c r="AM84" s="24"/>
      <c r="AN84" s="24"/>
      <c r="AO84" s="24"/>
      <c r="AP84" s="24"/>
      <c r="AQ84" s="24"/>
      <c r="AR84" s="24"/>
      <c r="AS84" s="24"/>
      <c r="AT84" s="24"/>
      <c r="AU84" s="24"/>
      <c r="AV84" s="24"/>
      <c r="AW84" s="24"/>
      <c r="AX84" s="24"/>
      <c r="AY84" s="24"/>
      <c r="AZ84" s="25">
        <f t="shared" si="2"/>
        <v>1</v>
      </c>
      <c r="BA84" s="24">
        <f t="shared" si="62"/>
        <v>20000000</v>
      </c>
      <c r="BB84" s="24">
        <f t="shared" si="63"/>
        <v>0</v>
      </c>
      <c r="BC84" s="24">
        <f t="shared" si="63"/>
        <v>20000000</v>
      </c>
      <c r="BD84" s="24">
        <f t="shared" si="63"/>
        <v>0</v>
      </c>
      <c r="BE84" s="24">
        <f t="shared" si="50"/>
        <v>0</v>
      </c>
      <c r="BF84" s="24">
        <f t="shared" si="50"/>
        <v>0</v>
      </c>
      <c r="BG84" s="24">
        <f t="shared" si="50"/>
        <v>0</v>
      </c>
      <c r="BH84" s="24">
        <f t="shared" si="50"/>
        <v>0</v>
      </c>
      <c r="BI84" s="24">
        <f t="shared" si="50"/>
        <v>0</v>
      </c>
      <c r="BJ84" s="24">
        <f t="shared" si="50"/>
        <v>0</v>
      </c>
      <c r="BK84" s="24">
        <f t="shared" si="50"/>
        <v>0</v>
      </c>
      <c r="BL84" s="24">
        <f t="shared" ref="BL84:BQ90" si="72">R84-AO84</f>
        <v>0</v>
      </c>
      <c r="BM84" s="24">
        <f t="shared" si="72"/>
        <v>0</v>
      </c>
      <c r="BN84" s="24">
        <f t="shared" si="72"/>
        <v>0</v>
      </c>
      <c r="BO84" s="24">
        <f t="shared" si="72"/>
        <v>0</v>
      </c>
      <c r="BP84" s="24">
        <f t="shared" si="72"/>
        <v>0</v>
      </c>
      <c r="BQ84" s="24">
        <f t="shared" si="72"/>
        <v>0</v>
      </c>
      <c r="BR84" s="24">
        <f t="shared" si="64"/>
        <v>0</v>
      </c>
      <c r="BS84" s="24">
        <f t="shared" si="64"/>
        <v>0</v>
      </c>
      <c r="BT84" s="24">
        <f t="shared" si="64"/>
        <v>0</v>
      </c>
      <c r="BU84" s="24">
        <f t="shared" si="64"/>
        <v>0</v>
      </c>
      <c r="BV84" s="24">
        <f t="shared" si="64"/>
        <v>0</v>
      </c>
      <c r="BW84" s="25">
        <f>+BX84/G84</f>
        <v>0</v>
      </c>
      <c r="BX84" s="24">
        <f t="shared" si="65"/>
        <v>0</v>
      </c>
      <c r="BY84" s="24"/>
      <c r="BZ84" s="24"/>
      <c r="CA84" s="24"/>
      <c r="CB84" s="24"/>
      <c r="CC84" s="24"/>
      <c r="CD84" s="24"/>
      <c r="CE84" s="24"/>
      <c r="CF84" s="24"/>
      <c r="CG84" s="24"/>
      <c r="CH84" s="24"/>
      <c r="CI84" s="24"/>
      <c r="CJ84" s="24"/>
      <c r="CK84" s="24"/>
      <c r="CL84" s="24"/>
      <c r="CM84" s="24"/>
      <c r="CN84" s="24"/>
      <c r="CO84" s="24"/>
      <c r="CP84" s="24"/>
      <c r="CQ84" s="24"/>
      <c r="CR84" s="24"/>
      <c r="CS84" s="24"/>
      <c r="CT84" s="25">
        <f t="shared" si="66"/>
        <v>1</v>
      </c>
      <c r="CU84" s="24">
        <f t="shared" si="45"/>
        <v>20000000</v>
      </c>
      <c r="CV84" s="24">
        <f t="shared" si="67"/>
        <v>0</v>
      </c>
      <c r="CW84" s="24">
        <f t="shared" si="67"/>
        <v>20000000</v>
      </c>
      <c r="CX84" s="24"/>
      <c r="CY84" s="24">
        <f t="shared" si="68"/>
        <v>0</v>
      </c>
      <c r="CZ84" s="24">
        <f t="shared" si="68"/>
        <v>0</v>
      </c>
      <c r="DA84" s="24">
        <f t="shared" si="68"/>
        <v>0</v>
      </c>
      <c r="DB84" s="24">
        <f t="shared" si="68"/>
        <v>0</v>
      </c>
      <c r="DC84" s="24">
        <f t="shared" si="68"/>
        <v>0</v>
      </c>
      <c r="DD84" s="24">
        <f t="shared" si="68"/>
        <v>0</v>
      </c>
      <c r="DE84" s="24">
        <f t="shared" si="68"/>
        <v>0</v>
      </c>
      <c r="DF84" s="24">
        <f t="shared" si="68"/>
        <v>0</v>
      </c>
      <c r="DG84" s="24">
        <f t="shared" si="68"/>
        <v>0</v>
      </c>
      <c r="DH84" s="24">
        <f t="shared" si="68"/>
        <v>0</v>
      </c>
      <c r="DI84" s="24">
        <f t="shared" si="68"/>
        <v>0</v>
      </c>
      <c r="DJ84" s="24">
        <f t="shared" si="68"/>
        <v>0</v>
      </c>
      <c r="DK84" s="24">
        <f t="shared" si="68"/>
        <v>0</v>
      </c>
      <c r="DL84" s="24">
        <f t="shared" si="68"/>
        <v>0</v>
      </c>
      <c r="DM84" s="24">
        <f t="shared" si="68"/>
        <v>0</v>
      </c>
      <c r="DN84" s="24">
        <f t="shared" si="68"/>
        <v>0</v>
      </c>
      <c r="DO84" s="24">
        <f t="shared" si="69"/>
        <v>0</v>
      </c>
      <c r="DP84" s="24">
        <f t="shared" si="69"/>
        <v>0</v>
      </c>
      <c r="DR84" s="29">
        <f>+G84</f>
        <v>20000000</v>
      </c>
      <c r="DS84" s="29">
        <f t="shared" si="36"/>
        <v>20000000</v>
      </c>
      <c r="DT84" s="29">
        <f t="shared" si="70"/>
        <v>20000000</v>
      </c>
    </row>
    <row r="85" spans="1:125" ht="48" customHeight="1" x14ac:dyDescent="0.25">
      <c r="A85" s="202"/>
      <c r="B85" s="66" t="s">
        <v>252</v>
      </c>
      <c r="C85" s="31" t="s">
        <v>253</v>
      </c>
      <c r="D85" s="21" t="s">
        <v>254</v>
      </c>
      <c r="E85" s="22">
        <v>520</v>
      </c>
      <c r="F85" s="23" t="s">
        <v>240</v>
      </c>
      <c r="G85" s="24">
        <f t="shared" si="61"/>
        <v>21000000</v>
      </c>
      <c r="H85" s="34"/>
      <c r="I85" s="24"/>
      <c r="J85" s="24"/>
      <c r="K85" s="24"/>
      <c r="L85" s="24"/>
      <c r="M85" s="24"/>
      <c r="N85" s="24"/>
      <c r="O85" s="24"/>
      <c r="P85" s="24"/>
      <c r="Q85" s="24"/>
      <c r="R85" s="24"/>
      <c r="S85" s="24"/>
      <c r="T85" s="24"/>
      <c r="U85" s="24"/>
      <c r="V85" s="24"/>
      <c r="W85" s="64">
        <v>20000000</v>
      </c>
      <c r="X85" s="24"/>
      <c r="Y85" s="24"/>
      <c r="Z85" s="24"/>
      <c r="AA85" s="24"/>
      <c r="AB85" s="24">
        <v>1000000</v>
      </c>
      <c r="AC85" s="25">
        <f t="shared" ref="AC85:AC98" si="73">+AD85/G85</f>
        <v>0.7487301428571429</v>
      </c>
      <c r="AD85" s="24">
        <f t="shared" si="71"/>
        <v>15723333</v>
      </c>
      <c r="AE85" s="24"/>
      <c r="AF85" s="24"/>
      <c r="AG85" s="24"/>
      <c r="AH85" s="24"/>
      <c r="AI85" s="24"/>
      <c r="AJ85" s="24"/>
      <c r="AK85" s="24"/>
      <c r="AL85" s="24"/>
      <c r="AM85" s="24"/>
      <c r="AN85" s="24"/>
      <c r="AO85" s="24"/>
      <c r="AP85" s="24"/>
      <c r="AQ85" s="24"/>
      <c r="AR85" s="24"/>
      <c r="AS85" s="24"/>
      <c r="AT85" s="24">
        <f>+'[1]FEBRERO 2018'!$Y$1480</f>
        <v>15723333</v>
      </c>
      <c r="AU85" s="24"/>
      <c r="AV85" s="24"/>
      <c r="AW85" s="24"/>
      <c r="AX85" s="24"/>
      <c r="AY85" s="24"/>
      <c r="AZ85" s="25">
        <f t="shared" si="2"/>
        <v>0.2512698571428571</v>
      </c>
      <c r="BA85" s="24">
        <f t="shared" si="62"/>
        <v>5276667</v>
      </c>
      <c r="BB85" s="24">
        <f t="shared" si="63"/>
        <v>0</v>
      </c>
      <c r="BC85" s="24">
        <f t="shared" si="63"/>
        <v>0</v>
      </c>
      <c r="BD85" s="24">
        <f t="shared" si="63"/>
        <v>0</v>
      </c>
      <c r="BE85" s="24">
        <f t="shared" si="63"/>
        <v>0</v>
      </c>
      <c r="BF85" s="24">
        <f t="shared" si="63"/>
        <v>0</v>
      </c>
      <c r="BG85" s="24">
        <f t="shared" si="63"/>
        <v>0</v>
      </c>
      <c r="BH85" s="24">
        <f t="shared" si="63"/>
        <v>0</v>
      </c>
      <c r="BI85" s="24">
        <f t="shared" si="63"/>
        <v>0</v>
      </c>
      <c r="BJ85" s="24">
        <f t="shared" si="63"/>
        <v>0</v>
      </c>
      <c r="BK85" s="24">
        <f t="shared" si="63"/>
        <v>0</v>
      </c>
      <c r="BL85" s="24">
        <f t="shared" si="72"/>
        <v>0</v>
      </c>
      <c r="BM85" s="24">
        <f t="shared" si="72"/>
        <v>0</v>
      </c>
      <c r="BN85" s="24">
        <f t="shared" si="72"/>
        <v>0</v>
      </c>
      <c r="BO85" s="24">
        <f t="shared" si="72"/>
        <v>0</v>
      </c>
      <c r="BP85" s="24">
        <f t="shared" si="72"/>
        <v>0</v>
      </c>
      <c r="BQ85" s="24">
        <f t="shared" si="72"/>
        <v>4276667</v>
      </c>
      <c r="BR85" s="24">
        <f t="shared" si="64"/>
        <v>0</v>
      </c>
      <c r="BS85" s="24">
        <f t="shared" si="64"/>
        <v>0</v>
      </c>
      <c r="BT85" s="24">
        <f t="shared" si="64"/>
        <v>0</v>
      </c>
      <c r="BU85" s="24">
        <f t="shared" si="64"/>
        <v>0</v>
      </c>
      <c r="BV85" s="24">
        <f t="shared" si="64"/>
        <v>1000000</v>
      </c>
      <c r="BW85" s="25">
        <f t="shared" ref="BW85:BW96" si="74">+BX85/G85</f>
        <v>0.7487301428571429</v>
      </c>
      <c r="BX85" s="24">
        <f t="shared" si="65"/>
        <v>15723333</v>
      </c>
      <c r="BY85" s="24"/>
      <c r="BZ85" s="24"/>
      <c r="CA85" s="24"/>
      <c r="CB85" s="24"/>
      <c r="CC85" s="24"/>
      <c r="CD85" s="24"/>
      <c r="CE85" s="24"/>
      <c r="CF85" s="24"/>
      <c r="CG85" s="24"/>
      <c r="CH85" s="24"/>
      <c r="CI85" s="24"/>
      <c r="CJ85" s="24"/>
      <c r="CK85" s="24"/>
      <c r="CL85" s="24"/>
      <c r="CM85" s="24"/>
      <c r="CN85" s="24">
        <f>+'[1]FEBRERO 2018'!$H$1478</f>
        <v>15723333</v>
      </c>
      <c r="CO85" s="24"/>
      <c r="CP85" s="24"/>
      <c r="CQ85" s="24"/>
      <c r="CR85" s="24"/>
      <c r="CS85" s="24"/>
      <c r="CT85" s="25">
        <f t="shared" si="66"/>
        <v>0.2512698571428571</v>
      </c>
      <c r="CU85" s="24">
        <f t="shared" si="45"/>
        <v>5276667</v>
      </c>
      <c r="CV85" s="24">
        <f t="shared" si="67"/>
        <v>0</v>
      </c>
      <c r="CW85" s="24">
        <f t="shared" si="67"/>
        <v>0</v>
      </c>
      <c r="CX85" s="24"/>
      <c r="CY85" s="24">
        <f t="shared" si="68"/>
        <v>0</v>
      </c>
      <c r="CZ85" s="24">
        <f t="shared" si="68"/>
        <v>0</v>
      </c>
      <c r="DA85" s="24">
        <f t="shared" si="68"/>
        <v>0</v>
      </c>
      <c r="DB85" s="24">
        <f t="shared" si="68"/>
        <v>0</v>
      </c>
      <c r="DC85" s="24">
        <f t="shared" si="68"/>
        <v>0</v>
      </c>
      <c r="DD85" s="24">
        <f t="shared" si="68"/>
        <v>0</v>
      </c>
      <c r="DE85" s="24">
        <f t="shared" si="68"/>
        <v>0</v>
      </c>
      <c r="DF85" s="24">
        <f t="shared" si="68"/>
        <v>0</v>
      </c>
      <c r="DG85" s="24">
        <f t="shared" si="68"/>
        <v>0</v>
      </c>
      <c r="DH85" s="24">
        <f t="shared" si="68"/>
        <v>0</v>
      </c>
      <c r="DI85" s="24">
        <f t="shared" si="68"/>
        <v>0</v>
      </c>
      <c r="DJ85" s="24">
        <f t="shared" si="68"/>
        <v>0</v>
      </c>
      <c r="DK85" s="24">
        <f t="shared" si="68"/>
        <v>4276667</v>
      </c>
      <c r="DL85" s="24">
        <f t="shared" si="68"/>
        <v>0</v>
      </c>
      <c r="DM85" s="24">
        <f t="shared" si="68"/>
        <v>0</v>
      </c>
      <c r="DN85" s="24">
        <f t="shared" si="68"/>
        <v>0</v>
      </c>
      <c r="DO85" s="24">
        <f t="shared" si="69"/>
        <v>0</v>
      </c>
      <c r="DP85" s="24">
        <f t="shared" si="69"/>
        <v>1000000</v>
      </c>
      <c r="DR85" s="29">
        <f t="shared" ref="DR85:DR120" si="75">+G85</f>
        <v>21000000</v>
      </c>
      <c r="DS85" s="29">
        <f t="shared" si="36"/>
        <v>21000000</v>
      </c>
      <c r="DT85" s="29">
        <f t="shared" si="70"/>
        <v>21000000</v>
      </c>
    </row>
    <row r="86" spans="1:125" ht="24" customHeight="1" x14ac:dyDescent="0.25">
      <c r="A86" s="202"/>
      <c r="B86" s="67" t="s">
        <v>255</v>
      </c>
      <c r="C86" s="31" t="s">
        <v>256</v>
      </c>
      <c r="D86" s="66" t="s">
        <v>257</v>
      </c>
      <c r="E86" s="22">
        <v>520</v>
      </c>
      <c r="F86" s="68" t="s">
        <v>127</v>
      </c>
      <c r="G86" s="24">
        <f t="shared" si="61"/>
        <v>30000000</v>
      </c>
      <c r="H86" s="34"/>
      <c r="I86" s="24">
        <v>30000000</v>
      </c>
      <c r="J86" s="64"/>
      <c r="K86" s="69"/>
      <c r="L86" s="64"/>
      <c r="M86" s="34"/>
      <c r="N86" s="34"/>
      <c r="O86" s="34"/>
      <c r="P86" s="34"/>
      <c r="Q86" s="34"/>
      <c r="R86" s="28"/>
      <c r="S86" s="28"/>
      <c r="T86" s="28"/>
      <c r="U86" s="28"/>
      <c r="V86" s="34"/>
      <c r="W86" s="64"/>
      <c r="X86" s="24"/>
      <c r="Y86" s="34"/>
      <c r="Z86" s="34"/>
      <c r="AA86" s="34"/>
      <c r="AB86" s="70"/>
      <c r="AC86" s="25">
        <f t="shared" si="73"/>
        <v>0.83203333333333329</v>
      </c>
      <c r="AD86" s="24">
        <f t="shared" si="71"/>
        <v>24961000</v>
      </c>
      <c r="AE86" s="24"/>
      <c r="AF86" s="24">
        <f>+'[2]ENERO 2018'!$K$1276</f>
        <v>24961000</v>
      </c>
      <c r="AG86" s="24"/>
      <c r="AH86" s="24"/>
      <c r="AI86" s="24"/>
      <c r="AJ86" s="24"/>
      <c r="AK86" s="24"/>
      <c r="AL86" s="24"/>
      <c r="AM86" s="24"/>
      <c r="AN86" s="24"/>
      <c r="AO86" s="24"/>
      <c r="AP86" s="24"/>
      <c r="AQ86" s="24"/>
      <c r="AR86" s="24"/>
      <c r="AS86" s="24"/>
      <c r="AT86" s="24"/>
      <c r="AU86" s="24"/>
      <c r="AV86" s="24"/>
      <c r="AW86" s="24"/>
      <c r="AX86" s="24"/>
      <c r="AY86" s="24"/>
      <c r="AZ86" s="25">
        <f t="shared" si="2"/>
        <v>0.16796666666666671</v>
      </c>
      <c r="BA86" s="24">
        <f t="shared" si="62"/>
        <v>5039000</v>
      </c>
      <c r="BB86" s="24">
        <f t="shared" si="63"/>
        <v>0</v>
      </c>
      <c r="BC86" s="24">
        <f t="shared" si="63"/>
        <v>5039000</v>
      </c>
      <c r="BD86" s="24">
        <f t="shared" si="63"/>
        <v>0</v>
      </c>
      <c r="BE86" s="24">
        <f t="shared" si="63"/>
        <v>0</v>
      </c>
      <c r="BF86" s="24">
        <f t="shared" si="63"/>
        <v>0</v>
      </c>
      <c r="BG86" s="24">
        <f t="shared" si="63"/>
        <v>0</v>
      </c>
      <c r="BH86" s="24">
        <f t="shared" si="63"/>
        <v>0</v>
      </c>
      <c r="BI86" s="24">
        <f t="shared" si="63"/>
        <v>0</v>
      </c>
      <c r="BJ86" s="24">
        <f t="shared" si="63"/>
        <v>0</v>
      </c>
      <c r="BK86" s="24">
        <f t="shared" si="63"/>
        <v>0</v>
      </c>
      <c r="BL86" s="24">
        <f t="shared" si="72"/>
        <v>0</v>
      </c>
      <c r="BM86" s="24">
        <f t="shared" si="72"/>
        <v>0</v>
      </c>
      <c r="BN86" s="24">
        <f t="shared" si="72"/>
        <v>0</v>
      </c>
      <c r="BO86" s="24">
        <f t="shared" si="72"/>
        <v>0</v>
      </c>
      <c r="BP86" s="24">
        <f t="shared" si="72"/>
        <v>0</v>
      </c>
      <c r="BQ86" s="24">
        <f t="shared" si="72"/>
        <v>0</v>
      </c>
      <c r="BR86" s="24">
        <f t="shared" si="64"/>
        <v>0</v>
      </c>
      <c r="BS86" s="24">
        <f t="shared" si="64"/>
        <v>0</v>
      </c>
      <c r="BT86" s="24">
        <f t="shared" si="64"/>
        <v>0</v>
      </c>
      <c r="BU86" s="24">
        <f t="shared" si="64"/>
        <v>0</v>
      </c>
      <c r="BV86" s="24">
        <f t="shared" si="64"/>
        <v>0</v>
      </c>
      <c r="BW86" s="25">
        <f t="shared" si="74"/>
        <v>0.83203333333333329</v>
      </c>
      <c r="BX86" s="24">
        <f t="shared" si="65"/>
        <v>24961000</v>
      </c>
      <c r="BY86" s="24"/>
      <c r="BZ86" s="24">
        <f>+'[2]ENERO 2018'!$H$1274</f>
        <v>24961000</v>
      </c>
      <c r="CA86" s="24"/>
      <c r="CB86" s="24"/>
      <c r="CC86" s="24"/>
      <c r="CD86" s="24"/>
      <c r="CE86" s="24"/>
      <c r="CF86" s="24"/>
      <c r="CG86" s="24"/>
      <c r="CH86" s="24"/>
      <c r="CI86" s="24"/>
      <c r="CJ86" s="24"/>
      <c r="CK86" s="24"/>
      <c r="CL86" s="24"/>
      <c r="CM86" s="24"/>
      <c r="CN86" s="24"/>
      <c r="CO86" s="24"/>
      <c r="CP86" s="24"/>
      <c r="CQ86" s="24"/>
      <c r="CR86" s="24"/>
      <c r="CS86" s="24"/>
      <c r="CT86" s="25">
        <f t="shared" si="66"/>
        <v>0.16796666666666671</v>
      </c>
      <c r="CU86" s="24">
        <f t="shared" si="45"/>
        <v>5039000</v>
      </c>
      <c r="CV86" s="24">
        <f t="shared" si="67"/>
        <v>0</v>
      </c>
      <c r="CW86" s="24">
        <f t="shared" si="67"/>
        <v>5039000</v>
      </c>
      <c r="CX86" s="24"/>
      <c r="CY86" s="24">
        <f t="shared" si="68"/>
        <v>0</v>
      </c>
      <c r="CZ86" s="24">
        <f t="shared" si="68"/>
        <v>0</v>
      </c>
      <c r="DA86" s="24">
        <f t="shared" si="68"/>
        <v>0</v>
      </c>
      <c r="DB86" s="24">
        <f t="shared" si="68"/>
        <v>0</v>
      </c>
      <c r="DC86" s="24">
        <f t="shared" si="68"/>
        <v>0</v>
      </c>
      <c r="DD86" s="24">
        <f t="shared" si="68"/>
        <v>0</v>
      </c>
      <c r="DE86" s="24">
        <f t="shared" si="68"/>
        <v>0</v>
      </c>
      <c r="DF86" s="24">
        <f t="shared" si="68"/>
        <v>0</v>
      </c>
      <c r="DG86" s="24">
        <f t="shared" si="68"/>
        <v>0</v>
      </c>
      <c r="DH86" s="24">
        <f t="shared" si="68"/>
        <v>0</v>
      </c>
      <c r="DI86" s="24">
        <f t="shared" si="68"/>
        <v>0</v>
      </c>
      <c r="DJ86" s="24">
        <f t="shared" si="68"/>
        <v>0</v>
      </c>
      <c r="DK86" s="24">
        <f t="shared" si="68"/>
        <v>0</v>
      </c>
      <c r="DL86" s="24">
        <f t="shared" si="68"/>
        <v>0</v>
      </c>
      <c r="DM86" s="24">
        <f t="shared" si="68"/>
        <v>0</v>
      </c>
      <c r="DN86" s="24">
        <f t="shared" si="68"/>
        <v>0</v>
      </c>
      <c r="DO86" s="24">
        <f t="shared" si="69"/>
        <v>0</v>
      </c>
      <c r="DP86" s="24">
        <f t="shared" si="69"/>
        <v>0</v>
      </c>
      <c r="DR86" s="29">
        <f t="shared" si="75"/>
        <v>30000000</v>
      </c>
      <c r="DS86" s="29">
        <f t="shared" si="36"/>
        <v>30000000</v>
      </c>
      <c r="DT86" s="29">
        <f t="shared" si="70"/>
        <v>30000000</v>
      </c>
    </row>
    <row r="87" spans="1:125" s="76" customFormat="1" ht="43.5" customHeight="1" x14ac:dyDescent="0.25">
      <c r="A87" s="202" t="s">
        <v>215</v>
      </c>
      <c r="B87" s="71" t="s">
        <v>258</v>
      </c>
      <c r="C87" s="72" t="s">
        <v>259</v>
      </c>
      <c r="D87" s="21" t="s">
        <v>260</v>
      </c>
      <c r="E87" s="73">
        <v>520</v>
      </c>
      <c r="F87" s="68" t="s">
        <v>127</v>
      </c>
      <c r="G87" s="24">
        <f t="shared" si="61"/>
        <v>6000000</v>
      </c>
      <c r="H87" s="28"/>
      <c r="I87" s="24"/>
      <c r="J87" s="24"/>
      <c r="K87" s="28"/>
      <c r="L87" s="74">
        <v>6000000</v>
      </c>
      <c r="M87" s="28"/>
      <c r="N87" s="28"/>
      <c r="O87" s="28"/>
      <c r="P87" s="28"/>
      <c r="Q87" s="28"/>
      <c r="R87" s="28"/>
      <c r="S87" s="28"/>
      <c r="T87" s="28"/>
      <c r="U87" s="28"/>
      <c r="V87" s="28"/>
      <c r="W87" s="64"/>
      <c r="X87" s="24"/>
      <c r="Y87" s="24"/>
      <c r="Z87" s="24"/>
      <c r="AA87" s="24"/>
      <c r="AB87" s="24"/>
      <c r="AC87" s="75">
        <f t="shared" si="73"/>
        <v>0</v>
      </c>
      <c r="AD87" s="24">
        <f t="shared" si="71"/>
        <v>0</v>
      </c>
      <c r="AE87" s="74"/>
      <c r="AF87" s="74"/>
      <c r="AG87" s="74"/>
      <c r="AH87" s="74"/>
      <c r="AI87" s="74"/>
      <c r="AJ87" s="24"/>
      <c r="AK87" s="74"/>
      <c r="AL87" s="74"/>
      <c r="AM87" s="74"/>
      <c r="AN87" s="74"/>
      <c r="AO87" s="74"/>
      <c r="AP87" s="74"/>
      <c r="AQ87" s="74"/>
      <c r="AR87" s="74"/>
      <c r="AS87" s="74"/>
      <c r="AT87" s="74"/>
      <c r="AU87" s="74"/>
      <c r="AV87" s="74"/>
      <c r="AW87" s="74"/>
      <c r="AX87" s="74"/>
      <c r="AY87" s="74"/>
      <c r="AZ87" s="75">
        <f t="shared" si="2"/>
        <v>1</v>
      </c>
      <c r="BA87" s="24">
        <f t="shared" si="62"/>
        <v>6000000</v>
      </c>
      <c r="BB87" s="24">
        <f t="shared" si="63"/>
        <v>0</v>
      </c>
      <c r="BC87" s="24">
        <f t="shared" si="63"/>
        <v>0</v>
      </c>
      <c r="BD87" s="24">
        <f t="shared" si="63"/>
        <v>0</v>
      </c>
      <c r="BE87" s="24">
        <f t="shared" si="63"/>
        <v>0</v>
      </c>
      <c r="BF87" s="24">
        <f t="shared" si="63"/>
        <v>6000000</v>
      </c>
      <c r="BG87" s="24">
        <f t="shared" si="63"/>
        <v>0</v>
      </c>
      <c r="BH87" s="24">
        <f t="shared" si="63"/>
        <v>0</v>
      </c>
      <c r="BI87" s="24">
        <f t="shared" si="63"/>
        <v>0</v>
      </c>
      <c r="BJ87" s="24">
        <f t="shared" si="63"/>
        <v>0</v>
      </c>
      <c r="BK87" s="24">
        <f t="shared" si="63"/>
        <v>0</v>
      </c>
      <c r="BL87" s="24">
        <f t="shared" si="72"/>
        <v>0</v>
      </c>
      <c r="BM87" s="24">
        <f t="shared" si="72"/>
        <v>0</v>
      </c>
      <c r="BN87" s="24">
        <f t="shared" si="72"/>
        <v>0</v>
      </c>
      <c r="BO87" s="24">
        <f t="shared" si="72"/>
        <v>0</v>
      </c>
      <c r="BP87" s="24">
        <f t="shared" si="72"/>
        <v>0</v>
      </c>
      <c r="BQ87" s="24">
        <f t="shared" si="72"/>
        <v>0</v>
      </c>
      <c r="BR87" s="24">
        <f t="shared" si="64"/>
        <v>0</v>
      </c>
      <c r="BS87" s="24">
        <f t="shared" si="64"/>
        <v>0</v>
      </c>
      <c r="BT87" s="24">
        <f t="shared" si="64"/>
        <v>0</v>
      </c>
      <c r="BU87" s="24">
        <f t="shared" si="64"/>
        <v>0</v>
      </c>
      <c r="BV87" s="24">
        <f t="shared" si="64"/>
        <v>0</v>
      </c>
      <c r="BW87" s="75">
        <f t="shared" si="74"/>
        <v>0</v>
      </c>
      <c r="BX87" s="24">
        <f t="shared" si="65"/>
        <v>0</v>
      </c>
      <c r="BY87" s="74"/>
      <c r="BZ87" s="74"/>
      <c r="CA87" s="74"/>
      <c r="CB87" s="74"/>
      <c r="CC87" s="74"/>
      <c r="CD87" s="74"/>
      <c r="CE87" s="74"/>
      <c r="CF87" s="74"/>
      <c r="CG87" s="74"/>
      <c r="CH87" s="74"/>
      <c r="CI87" s="74"/>
      <c r="CJ87" s="74"/>
      <c r="CK87" s="74"/>
      <c r="CL87" s="74"/>
      <c r="CM87" s="74"/>
      <c r="CN87" s="74"/>
      <c r="CO87" s="74"/>
      <c r="CP87" s="74"/>
      <c r="CQ87" s="74"/>
      <c r="CR87" s="74"/>
      <c r="CS87" s="74"/>
      <c r="CT87" s="75">
        <f t="shared" si="66"/>
        <v>1</v>
      </c>
      <c r="CU87" s="24">
        <f t="shared" si="45"/>
        <v>6000000</v>
      </c>
      <c r="CV87" s="24">
        <f t="shared" si="67"/>
        <v>0</v>
      </c>
      <c r="CW87" s="24">
        <f t="shared" si="67"/>
        <v>0</v>
      </c>
      <c r="CX87" s="24"/>
      <c r="CY87" s="24">
        <f t="shared" si="68"/>
        <v>0</v>
      </c>
      <c r="CZ87" s="24">
        <f t="shared" si="68"/>
        <v>6000000</v>
      </c>
      <c r="DA87" s="24">
        <f t="shared" si="68"/>
        <v>0</v>
      </c>
      <c r="DB87" s="24">
        <f t="shared" si="68"/>
        <v>0</v>
      </c>
      <c r="DC87" s="24">
        <f t="shared" si="68"/>
        <v>0</v>
      </c>
      <c r="DD87" s="24">
        <f t="shared" si="68"/>
        <v>0</v>
      </c>
      <c r="DE87" s="24">
        <f t="shared" si="68"/>
        <v>0</v>
      </c>
      <c r="DF87" s="24">
        <f t="shared" si="68"/>
        <v>0</v>
      </c>
      <c r="DG87" s="24">
        <f t="shared" si="68"/>
        <v>0</v>
      </c>
      <c r="DH87" s="24">
        <f t="shared" si="68"/>
        <v>0</v>
      </c>
      <c r="DI87" s="24">
        <f t="shared" si="68"/>
        <v>0</v>
      </c>
      <c r="DJ87" s="24">
        <f t="shared" si="68"/>
        <v>0</v>
      </c>
      <c r="DK87" s="24">
        <f t="shared" si="68"/>
        <v>0</v>
      </c>
      <c r="DL87" s="24">
        <f t="shared" si="68"/>
        <v>0</v>
      </c>
      <c r="DM87" s="24">
        <f t="shared" si="68"/>
        <v>0</v>
      </c>
      <c r="DN87" s="24">
        <f t="shared" ref="DN87:DN90" si="76">Z87-CQ87</f>
        <v>0</v>
      </c>
      <c r="DO87" s="24">
        <f t="shared" si="69"/>
        <v>0</v>
      </c>
      <c r="DP87" s="24">
        <f t="shared" si="69"/>
        <v>0</v>
      </c>
      <c r="DR87" s="29">
        <f t="shared" si="75"/>
        <v>6000000</v>
      </c>
      <c r="DS87" s="29">
        <f t="shared" si="36"/>
        <v>6000000</v>
      </c>
      <c r="DT87" s="29">
        <f t="shared" si="70"/>
        <v>6000000</v>
      </c>
    </row>
    <row r="88" spans="1:125" ht="44.25" customHeight="1" x14ac:dyDescent="0.25">
      <c r="A88" s="202"/>
      <c r="B88" s="194" t="s">
        <v>261</v>
      </c>
      <c r="C88" s="31" t="s">
        <v>262</v>
      </c>
      <c r="D88" s="21" t="s">
        <v>263</v>
      </c>
      <c r="E88" s="22">
        <v>520</v>
      </c>
      <c r="F88" s="68" t="s">
        <v>127</v>
      </c>
      <c r="G88" s="24">
        <f t="shared" si="61"/>
        <v>6000000</v>
      </c>
      <c r="H88" s="34"/>
      <c r="I88" s="24">
        <v>6000000</v>
      </c>
      <c r="J88" s="64"/>
      <c r="K88" s="64"/>
      <c r="L88" s="77"/>
      <c r="M88" s="34"/>
      <c r="N88" s="34"/>
      <c r="O88" s="34"/>
      <c r="P88" s="34"/>
      <c r="Q88" s="34"/>
      <c r="R88" s="28"/>
      <c r="S88" s="28"/>
      <c r="T88" s="28"/>
      <c r="U88" s="28"/>
      <c r="V88" s="34"/>
      <c r="W88" s="64"/>
      <c r="X88" s="24"/>
      <c r="Y88" s="24"/>
      <c r="Z88" s="24"/>
      <c r="AA88" s="24"/>
      <c r="AB88" s="24"/>
      <c r="AC88" s="25">
        <f t="shared" si="73"/>
        <v>0</v>
      </c>
      <c r="AD88" s="24">
        <f t="shared" si="71"/>
        <v>0</v>
      </c>
      <c r="AE88" s="24"/>
      <c r="AF88" s="24"/>
      <c r="AG88" s="24"/>
      <c r="AH88" s="24"/>
      <c r="AI88" s="24"/>
      <c r="AJ88" s="24"/>
      <c r="AK88" s="24"/>
      <c r="AL88" s="24"/>
      <c r="AM88" s="24"/>
      <c r="AN88" s="24"/>
      <c r="AO88" s="24"/>
      <c r="AP88" s="24"/>
      <c r="AQ88" s="24"/>
      <c r="AR88" s="24"/>
      <c r="AS88" s="24"/>
      <c r="AT88" s="24"/>
      <c r="AU88" s="24"/>
      <c r="AV88" s="24"/>
      <c r="AW88" s="24"/>
      <c r="AX88" s="24"/>
      <c r="AY88" s="24"/>
      <c r="AZ88" s="25">
        <f t="shared" ref="AZ88:AZ123" si="77">1-AC88</f>
        <v>1</v>
      </c>
      <c r="BA88" s="24">
        <f t="shared" si="62"/>
        <v>6000000</v>
      </c>
      <c r="BB88" s="24">
        <f t="shared" si="63"/>
        <v>0</v>
      </c>
      <c r="BC88" s="24">
        <f t="shared" si="63"/>
        <v>6000000</v>
      </c>
      <c r="BD88" s="24">
        <f t="shared" si="63"/>
        <v>0</v>
      </c>
      <c r="BE88" s="24">
        <f t="shared" si="63"/>
        <v>0</v>
      </c>
      <c r="BF88" s="24">
        <f t="shared" si="63"/>
        <v>0</v>
      </c>
      <c r="BG88" s="24">
        <f t="shared" si="63"/>
        <v>0</v>
      </c>
      <c r="BH88" s="24">
        <f t="shared" si="63"/>
        <v>0</v>
      </c>
      <c r="BI88" s="24">
        <f t="shared" si="63"/>
        <v>0</v>
      </c>
      <c r="BJ88" s="24">
        <f t="shared" si="63"/>
        <v>0</v>
      </c>
      <c r="BK88" s="24">
        <f t="shared" si="63"/>
        <v>0</v>
      </c>
      <c r="BL88" s="24">
        <f t="shared" si="72"/>
        <v>0</v>
      </c>
      <c r="BM88" s="24">
        <f t="shared" si="72"/>
        <v>0</v>
      </c>
      <c r="BN88" s="24">
        <f t="shared" si="72"/>
        <v>0</v>
      </c>
      <c r="BO88" s="24">
        <f t="shared" si="72"/>
        <v>0</v>
      </c>
      <c r="BP88" s="24">
        <f t="shared" si="72"/>
        <v>0</v>
      </c>
      <c r="BQ88" s="24">
        <f t="shared" si="72"/>
        <v>0</v>
      </c>
      <c r="BR88" s="24">
        <f t="shared" si="64"/>
        <v>0</v>
      </c>
      <c r="BS88" s="24">
        <f t="shared" si="64"/>
        <v>0</v>
      </c>
      <c r="BT88" s="24">
        <f t="shared" si="64"/>
        <v>0</v>
      </c>
      <c r="BU88" s="24">
        <f t="shared" si="64"/>
        <v>0</v>
      </c>
      <c r="BV88" s="24">
        <f t="shared" si="64"/>
        <v>0</v>
      </c>
      <c r="BW88" s="25">
        <f t="shared" si="74"/>
        <v>0</v>
      </c>
      <c r="BX88" s="24">
        <f t="shared" si="65"/>
        <v>0</v>
      </c>
      <c r="BY88" s="24"/>
      <c r="BZ88" s="24"/>
      <c r="CA88" s="24"/>
      <c r="CB88" s="24"/>
      <c r="CC88" s="24"/>
      <c r="CD88" s="24"/>
      <c r="CE88" s="24"/>
      <c r="CF88" s="24"/>
      <c r="CG88" s="24"/>
      <c r="CH88" s="24"/>
      <c r="CI88" s="24"/>
      <c r="CJ88" s="24"/>
      <c r="CK88" s="24"/>
      <c r="CL88" s="24"/>
      <c r="CM88" s="24"/>
      <c r="CN88" s="24"/>
      <c r="CO88" s="24"/>
      <c r="CP88" s="24"/>
      <c r="CQ88" s="24"/>
      <c r="CR88" s="24"/>
      <c r="CS88" s="24"/>
      <c r="CT88" s="75">
        <f t="shared" si="66"/>
        <v>1</v>
      </c>
      <c r="CU88" s="24">
        <f t="shared" si="45"/>
        <v>6000000</v>
      </c>
      <c r="CV88" s="24">
        <f t="shared" si="67"/>
        <v>0</v>
      </c>
      <c r="CW88" s="24">
        <f t="shared" si="67"/>
        <v>6000000</v>
      </c>
      <c r="CX88" s="24"/>
      <c r="CY88" s="24">
        <f t="shared" ref="CY88:DM90" si="78">K88-CB88</f>
        <v>0</v>
      </c>
      <c r="CZ88" s="24">
        <f t="shared" si="78"/>
        <v>0</v>
      </c>
      <c r="DA88" s="24">
        <f t="shared" si="78"/>
        <v>0</v>
      </c>
      <c r="DB88" s="24">
        <f t="shared" si="78"/>
        <v>0</v>
      </c>
      <c r="DC88" s="24">
        <f t="shared" si="78"/>
        <v>0</v>
      </c>
      <c r="DD88" s="24">
        <f t="shared" si="78"/>
        <v>0</v>
      </c>
      <c r="DE88" s="24">
        <f t="shared" si="78"/>
        <v>0</v>
      </c>
      <c r="DF88" s="24">
        <f t="shared" si="78"/>
        <v>0</v>
      </c>
      <c r="DG88" s="24">
        <f t="shared" si="78"/>
        <v>0</v>
      </c>
      <c r="DH88" s="24">
        <f t="shared" si="78"/>
        <v>0</v>
      </c>
      <c r="DI88" s="24">
        <f t="shared" si="78"/>
        <v>0</v>
      </c>
      <c r="DJ88" s="24">
        <f t="shared" si="78"/>
        <v>0</v>
      </c>
      <c r="DK88" s="24">
        <f t="shared" si="78"/>
        <v>0</v>
      </c>
      <c r="DL88" s="24">
        <f t="shared" si="78"/>
        <v>0</v>
      </c>
      <c r="DM88" s="24">
        <f t="shared" si="78"/>
        <v>0</v>
      </c>
      <c r="DN88" s="24">
        <f t="shared" si="76"/>
        <v>0</v>
      </c>
      <c r="DO88" s="24">
        <f t="shared" si="69"/>
        <v>0</v>
      </c>
      <c r="DP88" s="24">
        <f t="shared" si="69"/>
        <v>0</v>
      </c>
      <c r="DR88" s="29">
        <f t="shared" si="75"/>
        <v>6000000</v>
      </c>
      <c r="DS88" s="29">
        <f t="shared" si="36"/>
        <v>6000000</v>
      </c>
      <c r="DT88" s="29">
        <f t="shared" si="70"/>
        <v>6000000</v>
      </c>
      <c r="DU88" s="37"/>
    </row>
    <row r="89" spans="1:125" ht="28.5" customHeight="1" x14ac:dyDescent="0.25">
      <c r="A89" s="202"/>
      <c r="B89" s="195"/>
      <c r="C89" s="31" t="s">
        <v>264</v>
      </c>
      <c r="D89" s="21" t="s">
        <v>265</v>
      </c>
      <c r="E89" s="22">
        <v>520</v>
      </c>
      <c r="F89" s="23" t="s">
        <v>240</v>
      </c>
      <c r="G89" s="24">
        <f t="shared" si="61"/>
        <v>252000000</v>
      </c>
      <c r="H89" s="34"/>
      <c r="I89" s="24">
        <v>250000000</v>
      </c>
      <c r="J89" s="64"/>
      <c r="K89" s="69"/>
      <c r="L89" s="77"/>
      <c r="M89" s="34"/>
      <c r="N89" s="34"/>
      <c r="O89" s="34"/>
      <c r="P89" s="34"/>
      <c r="Q89" s="34"/>
      <c r="R89" s="28"/>
      <c r="S89" s="28"/>
      <c r="T89" s="28"/>
      <c r="U89" s="28"/>
      <c r="V89" s="34"/>
      <c r="W89" s="77"/>
      <c r="X89" s="24"/>
      <c r="Y89" s="24"/>
      <c r="Z89" s="24"/>
      <c r="AA89" s="24"/>
      <c r="AB89" s="24">
        <v>2000000</v>
      </c>
      <c r="AC89" s="25">
        <f t="shared" si="73"/>
        <v>0.55173605158730155</v>
      </c>
      <c r="AD89" s="24">
        <f t="shared" si="71"/>
        <v>139037485</v>
      </c>
      <c r="AE89" s="24"/>
      <c r="AF89" s="24">
        <f>+'[2]ENERO 2018'!$K$1301</f>
        <v>139037485</v>
      </c>
      <c r="AG89" s="24"/>
      <c r="AH89" s="24"/>
      <c r="AI89" s="24"/>
      <c r="AJ89" s="24"/>
      <c r="AK89" s="24"/>
      <c r="AL89" s="24"/>
      <c r="AM89" s="24"/>
      <c r="AN89" s="24"/>
      <c r="AO89" s="24"/>
      <c r="AP89" s="24"/>
      <c r="AQ89" s="24"/>
      <c r="AR89" s="24"/>
      <c r="AS89" s="24"/>
      <c r="AT89" s="24"/>
      <c r="AU89" s="24"/>
      <c r="AV89" s="24"/>
      <c r="AW89" s="24"/>
      <c r="AX89" s="24"/>
      <c r="AY89" s="24"/>
      <c r="AZ89" s="25">
        <f t="shared" si="77"/>
        <v>0.44826394841269845</v>
      </c>
      <c r="BA89" s="24">
        <f t="shared" si="62"/>
        <v>112962515</v>
      </c>
      <c r="BB89" s="24">
        <f t="shared" si="63"/>
        <v>0</v>
      </c>
      <c r="BC89" s="24">
        <f t="shared" si="63"/>
        <v>110962515</v>
      </c>
      <c r="BD89" s="24">
        <f t="shared" si="63"/>
        <v>0</v>
      </c>
      <c r="BE89" s="24">
        <f t="shared" si="63"/>
        <v>0</v>
      </c>
      <c r="BF89" s="24">
        <f t="shared" si="63"/>
        <v>0</v>
      </c>
      <c r="BG89" s="24">
        <f t="shared" si="63"/>
        <v>0</v>
      </c>
      <c r="BH89" s="24">
        <f t="shared" si="63"/>
        <v>0</v>
      </c>
      <c r="BI89" s="24">
        <f t="shared" si="63"/>
        <v>0</v>
      </c>
      <c r="BJ89" s="24">
        <f t="shared" si="63"/>
        <v>0</v>
      </c>
      <c r="BK89" s="24">
        <f t="shared" si="63"/>
        <v>0</v>
      </c>
      <c r="BL89" s="24">
        <f t="shared" si="72"/>
        <v>0</v>
      </c>
      <c r="BM89" s="24">
        <f t="shared" si="72"/>
        <v>0</v>
      </c>
      <c r="BN89" s="24">
        <f t="shared" si="72"/>
        <v>0</v>
      </c>
      <c r="BO89" s="24">
        <f t="shared" si="72"/>
        <v>0</v>
      </c>
      <c r="BP89" s="24">
        <f t="shared" si="72"/>
        <v>0</v>
      </c>
      <c r="BQ89" s="24">
        <f t="shared" si="72"/>
        <v>0</v>
      </c>
      <c r="BR89" s="24">
        <f t="shared" si="64"/>
        <v>0</v>
      </c>
      <c r="BS89" s="24">
        <f t="shared" si="64"/>
        <v>0</v>
      </c>
      <c r="BT89" s="24">
        <f t="shared" si="64"/>
        <v>0</v>
      </c>
      <c r="BU89" s="24">
        <f t="shared" si="64"/>
        <v>0</v>
      </c>
      <c r="BV89" s="24">
        <f t="shared" si="64"/>
        <v>2000000</v>
      </c>
      <c r="BW89" s="25">
        <f t="shared" si="74"/>
        <v>0.50641952777777777</v>
      </c>
      <c r="BX89" s="24">
        <f t="shared" si="65"/>
        <v>127617721</v>
      </c>
      <c r="BY89" s="24"/>
      <c r="BZ89" s="24">
        <f>+'[2]ENERO 2018'!$H$1299</f>
        <v>127617721</v>
      </c>
      <c r="CA89" s="24"/>
      <c r="CB89" s="24"/>
      <c r="CC89" s="24"/>
      <c r="CD89" s="24"/>
      <c r="CE89" s="24"/>
      <c r="CF89" s="24"/>
      <c r="CG89" s="24"/>
      <c r="CH89" s="24"/>
      <c r="CI89" s="24"/>
      <c r="CJ89" s="24"/>
      <c r="CK89" s="24"/>
      <c r="CL89" s="24"/>
      <c r="CM89" s="24"/>
      <c r="CN89" s="24"/>
      <c r="CO89" s="24"/>
      <c r="CP89" s="24"/>
      <c r="CQ89" s="24"/>
      <c r="CR89" s="24"/>
      <c r="CS89" s="24"/>
      <c r="CT89" s="75">
        <f t="shared" si="66"/>
        <v>0.49358047222222223</v>
      </c>
      <c r="CU89" s="24">
        <f t="shared" si="45"/>
        <v>124382279</v>
      </c>
      <c r="CV89" s="24">
        <f t="shared" si="67"/>
        <v>0</v>
      </c>
      <c r="CW89" s="24">
        <f t="shared" si="67"/>
        <v>122382279</v>
      </c>
      <c r="CX89" s="24"/>
      <c r="CY89" s="24">
        <f t="shared" si="78"/>
        <v>0</v>
      </c>
      <c r="CZ89" s="24">
        <f t="shared" si="78"/>
        <v>0</v>
      </c>
      <c r="DA89" s="24">
        <f t="shared" si="78"/>
        <v>0</v>
      </c>
      <c r="DB89" s="24">
        <f t="shared" si="78"/>
        <v>0</v>
      </c>
      <c r="DC89" s="24">
        <f t="shared" si="78"/>
        <v>0</v>
      </c>
      <c r="DD89" s="24">
        <f t="shared" si="78"/>
        <v>0</v>
      </c>
      <c r="DE89" s="24">
        <f t="shared" si="78"/>
        <v>0</v>
      </c>
      <c r="DF89" s="24">
        <f t="shared" si="78"/>
        <v>0</v>
      </c>
      <c r="DG89" s="24">
        <f t="shared" si="78"/>
        <v>0</v>
      </c>
      <c r="DH89" s="24">
        <f t="shared" si="78"/>
        <v>0</v>
      </c>
      <c r="DI89" s="24">
        <f t="shared" si="78"/>
        <v>0</v>
      </c>
      <c r="DJ89" s="24">
        <f t="shared" si="78"/>
        <v>0</v>
      </c>
      <c r="DK89" s="24">
        <f t="shared" si="78"/>
        <v>0</v>
      </c>
      <c r="DL89" s="24">
        <f t="shared" si="78"/>
        <v>0</v>
      </c>
      <c r="DM89" s="24">
        <f t="shared" si="78"/>
        <v>0</v>
      </c>
      <c r="DN89" s="24">
        <f t="shared" si="76"/>
        <v>0</v>
      </c>
      <c r="DO89" s="24">
        <f t="shared" si="69"/>
        <v>0</v>
      </c>
      <c r="DP89" s="24">
        <f t="shared" si="69"/>
        <v>2000000</v>
      </c>
      <c r="DR89" s="29">
        <f t="shared" si="75"/>
        <v>252000000</v>
      </c>
      <c r="DS89" s="29">
        <f t="shared" si="36"/>
        <v>252000000</v>
      </c>
      <c r="DT89" s="29">
        <f t="shared" si="70"/>
        <v>252000000</v>
      </c>
    </row>
    <row r="90" spans="1:125" ht="72" x14ac:dyDescent="0.25">
      <c r="A90" s="202"/>
      <c r="B90" s="190"/>
      <c r="C90" s="78" t="s">
        <v>266</v>
      </c>
      <c r="D90" s="21" t="s">
        <v>267</v>
      </c>
      <c r="E90" s="22">
        <v>520</v>
      </c>
      <c r="F90" s="23" t="s">
        <v>268</v>
      </c>
      <c r="G90" s="24">
        <f t="shared" si="61"/>
        <v>34000000</v>
      </c>
      <c r="H90" s="79"/>
      <c r="I90" s="24"/>
      <c r="J90" s="80"/>
      <c r="K90" s="81"/>
      <c r="L90" s="77"/>
      <c r="M90" s="79"/>
      <c r="N90" s="79"/>
      <c r="O90" s="79"/>
      <c r="P90" s="79"/>
      <c r="Q90" s="79"/>
      <c r="R90" s="82"/>
      <c r="S90" s="82"/>
      <c r="T90" s="82"/>
      <c r="U90" s="82"/>
      <c r="V90" s="79"/>
      <c r="W90" s="77"/>
      <c r="X90" s="40"/>
      <c r="Y90" s="40"/>
      <c r="Z90" s="40"/>
      <c r="AA90" s="40"/>
      <c r="AB90" s="40">
        <v>34000000</v>
      </c>
      <c r="AC90" s="25">
        <f t="shared" si="73"/>
        <v>0.79411764705882348</v>
      </c>
      <c r="AD90" s="24">
        <f t="shared" si="71"/>
        <v>27000000</v>
      </c>
      <c r="AE90" s="40"/>
      <c r="AF90" s="40"/>
      <c r="AG90" s="40"/>
      <c r="AH90" s="40"/>
      <c r="AI90" s="40"/>
      <c r="AJ90" s="40"/>
      <c r="AK90" s="40"/>
      <c r="AL90" s="40"/>
      <c r="AM90" s="40"/>
      <c r="AN90" s="40"/>
      <c r="AO90" s="40"/>
      <c r="AP90" s="40"/>
      <c r="AQ90" s="40"/>
      <c r="AR90" s="40"/>
      <c r="AS90" s="40"/>
      <c r="AT90" s="40"/>
      <c r="AU90" s="40"/>
      <c r="AV90" s="40"/>
      <c r="AW90" s="40"/>
      <c r="AX90" s="40"/>
      <c r="AY90" s="40">
        <f>+'[2]ENERO 2018'!$AF$1325</f>
        <v>27000000</v>
      </c>
      <c r="AZ90" s="25">
        <f t="shared" si="77"/>
        <v>0.20588235294117652</v>
      </c>
      <c r="BA90" s="24">
        <f t="shared" si="62"/>
        <v>7000000</v>
      </c>
      <c r="BB90" s="24">
        <f t="shared" si="63"/>
        <v>0</v>
      </c>
      <c r="BC90" s="24">
        <f t="shared" si="63"/>
        <v>0</v>
      </c>
      <c r="BD90" s="24">
        <f t="shared" si="63"/>
        <v>0</v>
      </c>
      <c r="BE90" s="24">
        <f t="shared" si="63"/>
        <v>0</v>
      </c>
      <c r="BF90" s="24">
        <f t="shared" si="63"/>
        <v>0</v>
      </c>
      <c r="BG90" s="24">
        <f t="shared" si="63"/>
        <v>0</v>
      </c>
      <c r="BH90" s="24">
        <f t="shared" si="63"/>
        <v>0</v>
      </c>
      <c r="BI90" s="24">
        <f t="shared" si="63"/>
        <v>0</v>
      </c>
      <c r="BJ90" s="24">
        <f t="shared" si="63"/>
        <v>0</v>
      </c>
      <c r="BK90" s="24">
        <f t="shared" si="63"/>
        <v>0</v>
      </c>
      <c r="BL90" s="24">
        <f t="shared" si="72"/>
        <v>0</v>
      </c>
      <c r="BM90" s="24">
        <f t="shared" si="72"/>
        <v>0</v>
      </c>
      <c r="BN90" s="24">
        <f t="shared" si="72"/>
        <v>0</v>
      </c>
      <c r="BO90" s="24">
        <f t="shared" si="72"/>
        <v>0</v>
      </c>
      <c r="BP90" s="24">
        <f t="shared" si="72"/>
        <v>0</v>
      </c>
      <c r="BQ90" s="24">
        <f t="shared" si="72"/>
        <v>0</v>
      </c>
      <c r="BR90" s="24">
        <f t="shared" si="64"/>
        <v>0</v>
      </c>
      <c r="BS90" s="24">
        <f t="shared" si="64"/>
        <v>0</v>
      </c>
      <c r="BT90" s="24">
        <f t="shared" si="64"/>
        <v>0</v>
      </c>
      <c r="BU90" s="24">
        <f t="shared" si="64"/>
        <v>0</v>
      </c>
      <c r="BV90" s="24">
        <f t="shared" si="64"/>
        <v>7000000</v>
      </c>
      <c r="BW90" s="25">
        <f t="shared" si="74"/>
        <v>0.79313726470588231</v>
      </c>
      <c r="BX90" s="24">
        <f t="shared" si="65"/>
        <v>26966667</v>
      </c>
      <c r="BY90" s="40"/>
      <c r="BZ90" s="40"/>
      <c r="CA90" s="40"/>
      <c r="CB90" s="40"/>
      <c r="CC90" s="40"/>
      <c r="CD90" s="40"/>
      <c r="CE90" s="40"/>
      <c r="CF90" s="40"/>
      <c r="CG90" s="40"/>
      <c r="CH90" s="40"/>
      <c r="CI90" s="40"/>
      <c r="CJ90" s="40"/>
      <c r="CK90" s="40"/>
      <c r="CL90" s="40"/>
      <c r="CM90" s="40"/>
      <c r="CN90" s="40"/>
      <c r="CO90" s="40"/>
      <c r="CP90" s="40"/>
      <c r="CQ90" s="40"/>
      <c r="CR90" s="40"/>
      <c r="CS90" s="40">
        <f>+'[2]ENERO 2018'!$H$1323</f>
        <v>26966667</v>
      </c>
      <c r="CT90" s="75">
        <f t="shared" si="66"/>
        <v>0.20686273529411769</v>
      </c>
      <c r="CU90" s="24">
        <f t="shared" si="45"/>
        <v>7033333</v>
      </c>
      <c r="CV90" s="24">
        <f t="shared" si="67"/>
        <v>0</v>
      </c>
      <c r="CW90" s="24">
        <f t="shared" si="67"/>
        <v>0</v>
      </c>
      <c r="CX90" s="24"/>
      <c r="CY90" s="24">
        <f t="shared" si="78"/>
        <v>0</v>
      </c>
      <c r="CZ90" s="24">
        <f t="shared" si="78"/>
        <v>0</v>
      </c>
      <c r="DA90" s="24">
        <f t="shared" si="78"/>
        <v>0</v>
      </c>
      <c r="DB90" s="24">
        <f t="shared" si="78"/>
        <v>0</v>
      </c>
      <c r="DC90" s="24">
        <f t="shared" si="78"/>
        <v>0</v>
      </c>
      <c r="DD90" s="24">
        <f t="shared" si="78"/>
        <v>0</v>
      </c>
      <c r="DE90" s="24">
        <f t="shared" si="78"/>
        <v>0</v>
      </c>
      <c r="DF90" s="24">
        <f t="shared" si="78"/>
        <v>0</v>
      </c>
      <c r="DG90" s="24">
        <f t="shared" si="78"/>
        <v>0</v>
      </c>
      <c r="DH90" s="24">
        <f t="shared" si="78"/>
        <v>0</v>
      </c>
      <c r="DI90" s="24">
        <f t="shared" si="78"/>
        <v>0</v>
      </c>
      <c r="DJ90" s="24">
        <f t="shared" si="78"/>
        <v>0</v>
      </c>
      <c r="DK90" s="24">
        <f t="shared" si="78"/>
        <v>0</v>
      </c>
      <c r="DL90" s="24">
        <f t="shared" si="78"/>
        <v>0</v>
      </c>
      <c r="DM90" s="24">
        <f t="shared" si="78"/>
        <v>0</v>
      </c>
      <c r="DN90" s="24">
        <f t="shared" si="76"/>
        <v>0</v>
      </c>
      <c r="DO90" s="24">
        <f t="shared" si="69"/>
        <v>0</v>
      </c>
      <c r="DP90" s="24">
        <f t="shared" si="69"/>
        <v>7033333</v>
      </c>
      <c r="DR90" s="29">
        <f t="shared" si="75"/>
        <v>34000000</v>
      </c>
      <c r="DS90" s="29">
        <f t="shared" si="36"/>
        <v>34000000</v>
      </c>
      <c r="DT90" s="29">
        <f t="shared" si="70"/>
        <v>34000000</v>
      </c>
    </row>
    <row r="91" spans="1:125" s="47" customFormat="1" ht="20.25" customHeight="1" thickBot="1" x14ac:dyDescent="0.3">
      <c r="A91" s="83"/>
      <c r="B91" s="184" t="s">
        <v>269</v>
      </c>
      <c r="C91" s="185"/>
      <c r="D91" s="185"/>
      <c r="E91" s="185"/>
      <c r="F91" s="186"/>
      <c r="G91" s="59">
        <f>SUM(G72:G90)</f>
        <v>3546477804</v>
      </c>
      <c r="H91" s="59">
        <f>SUM(H72:H90)</f>
        <v>0</v>
      </c>
      <c r="I91" s="59">
        <f>SUM(I72:I90)</f>
        <v>525230000</v>
      </c>
      <c r="J91" s="59">
        <f>SUM(J72:J90)</f>
        <v>0</v>
      </c>
      <c r="K91" s="59">
        <f>SUM(K72:K89)</f>
        <v>0</v>
      </c>
      <c r="L91" s="59">
        <f t="shared" ref="L91:AB91" si="79">SUM(L72:L90)</f>
        <v>6000000</v>
      </c>
      <c r="M91" s="59">
        <f t="shared" si="79"/>
        <v>0</v>
      </c>
      <c r="N91" s="59">
        <f t="shared" si="79"/>
        <v>0</v>
      </c>
      <c r="O91" s="59">
        <f t="shared" si="79"/>
        <v>0</v>
      </c>
      <c r="P91" s="59">
        <f t="shared" si="79"/>
        <v>0</v>
      </c>
      <c r="Q91" s="59">
        <f t="shared" si="79"/>
        <v>0</v>
      </c>
      <c r="R91" s="59">
        <f t="shared" si="79"/>
        <v>0</v>
      </c>
      <c r="S91" s="59">
        <f t="shared" si="79"/>
        <v>0</v>
      </c>
      <c r="T91" s="59">
        <f t="shared" si="79"/>
        <v>0</v>
      </c>
      <c r="U91" s="59">
        <f t="shared" si="79"/>
        <v>0</v>
      </c>
      <c r="V91" s="59">
        <f t="shared" si="79"/>
        <v>2000000000</v>
      </c>
      <c r="W91" s="59">
        <f t="shared" si="79"/>
        <v>160000000</v>
      </c>
      <c r="X91" s="59">
        <f t="shared" si="79"/>
        <v>0</v>
      </c>
      <c r="Y91" s="59">
        <f t="shared" si="79"/>
        <v>350000000</v>
      </c>
      <c r="Z91" s="59">
        <f t="shared" si="79"/>
        <v>0</v>
      </c>
      <c r="AA91" s="59">
        <f t="shared" si="79"/>
        <v>0</v>
      </c>
      <c r="AB91" s="59">
        <f t="shared" si="79"/>
        <v>505247804</v>
      </c>
      <c r="AC91" s="44">
        <f>+AD91/G91</f>
        <v>0.61255537692912632</v>
      </c>
      <c r="AD91" s="59">
        <f t="shared" ref="AD91:AY91" si="80">SUM(AD72:AD90)</f>
        <v>2172414048</v>
      </c>
      <c r="AE91" s="59">
        <f t="shared" si="80"/>
        <v>0</v>
      </c>
      <c r="AF91" s="59">
        <f t="shared" si="80"/>
        <v>259086205</v>
      </c>
      <c r="AG91" s="59">
        <f t="shared" si="80"/>
        <v>0</v>
      </c>
      <c r="AH91" s="59">
        <f t="shared" si="80"/>
        <v>0</v>
      </c>
      <c r="AI91" s="59">
        <f t="shared" si="80"/>
        <v>0</v>
      </c>
      <c r="AJ91" s="59">
        <f t="shared" si="80"/>
        <v>0</v>
      </c>
      <c r="AK91" s="59">
        <f t="shared" si="80"/>
        <v>0</v>
      </c>
      <c r="AL91" s="59">
        <f t="shared" si="80"/>
        <v>0</v>
      </c>
      <c r="AM91" s="59">
        <f t="shared" si="80"/>
        <v>0</v>
      </c>
      <c r="AN91" s="59">
        <f t="shared" si="80"/>
        <v>0</v>
      </c>
      <c r="AO91" s="59">
        <f t="shared" si="80"/>
        <v>0</v>
      </c>
      <c r="AP91" s="59">
        <f t="shared" si="80"/>
        <v>0</v>
      </c>
      <c r="AQ91" s="59">
        <f t="shared" si="80"/>
        <v>0</v>
      </c>
      <c r="AR91" s="59">
        <f t="shared" si="80"/>
        <v>0</v>
      </c>
      <c r="AS91" s="59">
        <f t="shared" si="80"/>
        <v>1463617711</v>
      </c>
      <c r="AT91" s="59">
        <f t="shared" si="80"/>
        <v>37422752</v>
      </c>
      <c r="AU91" s="59">
        <f t="shared" si="80"/>
        <v>0</v>
      </c>
      <c r="AV91" s="59">
        <f t="shared" si="80"/>
        <v>48240339</v>
      </c>
      <c r="AW91" s="59">
        <f t="shared" si="80"/>
        <v>0</v>
      </c>
      <c r="AX91" s="59">
        <f t="shared" si="80"/>
        <v>0</v>
      </c>
      <c r="AY91" s="59">
        <f t="shared" si="80"/>
        <v>364047041</v>
      </c>
      <c r="AZ91" s="44">
        <f>1-AC91</f>
        <v>0.38744462307087368</v>
      </c>
      <c r="BA91" s="59">
        <f t="shared" ref="BA91:BV91" si="81">SUM(BA72:BA90)</f>
        <v>1374063756</v>
      </c>
      <c r="BB91" s="59">
        <f t="shared" si="81"/>
        <v>0</v>
      </c>
      <c r="BC91" s="59">
        <f t="shared" si="81"/>
        <v>266143795</v>
      </c>
      <c r="BD91" s="59">
        <f t="shared" si="81"/>
        <v>0</v>
      </c>
      <c r="BE91" s="59">
        <f t="shared" si="81"/>
        <v>0</v>
      </c>
      <c r="BF91" s="59">
        <f t="shared" si="81"/>
        <v>6000000</v>
      </c>
      <c r="BG91" s="59">
        <f t="shared" si="81"/>
        <v>0</v>
      </c>
      <c r="BH91" s="59">
        <f t="shared" si="81"/>
        <v>0</v>
      </c>
      <c r="BI91" s="59">
        <f t="shared" si="81"/>
        <v>0</v>
      </c>
      <c r="BJ91" s="59">
        <f t="shared" si="81"/>
        <v>0</v>
      </c>
      <c r="BK91" s="59">
        <f t="shared" si="81"/>
        <v>0</v>
      </c>
      <c r="BL91" s="59">
        <f t="shared" si="81"/>
        <v>0</v>
      </c>
      <c r="BM91" s="59">
        <f t="shared" si="81"/>
        <v>0</v>
      </c>
      <c r="BN91" s="59">
        <f t="shared" si="81"/>
        <v>0</v>
      </c>
      <c r="BO91" s="59">
        <f t="shared" si="81"/>
        <v>0</v>
      </c>
      <c r="BP91" s="59">
        <f t="shared" si="81"/>
        <v>536382289</v>
      </c>
      <c r="BQ91" s="59">
        <f t="shared" si="81"/>
        <v>122577248</v>
      </c>
      <c r="BR91" s="59">
        <f t="shared" si="81"/>
        <v>0</v>
      </c>
      <c r="BS91" s="59">
        <f t="shared" si="81"/>
        <v>301759661</v>
      </c>
      <c r="BT91" s="59">
        <f t="shared" si="81"/>
        <v>0</v>
      </c>
      <c r="BU91" s="59">
        <f t="shared" si="81"/>
        <v>0</v>
      </c>
      <c r="BV91" s="59">
        <f t="shared" si="81"/>
        <v>141200763</v>
      </c>
      <c r="BW91" s="44">
        <f t="shared" si="74"/>
        <v>0.53587683105093531</v>
      </c>
      <c r="BX91" s="59">
        <f>SUM(BX72:BX90)</f>
        <v>1900475287</v>
      </c>
      <c r="BY91" s="59">
        <f t="shared" ref="BY91:CP91" si="82">SUM(BY72:BY90)</f>
        <v>0</v>
      </c>
      <c r="BZ91" s="59">
        <f t="shared" si="82"/>
        <v>182496441</v>
      </c>
      <c r="CA91" s="59"/>
      <c r="CB91" s="59">
        <f t="shared" si="82"/>
        <v>0</v>
      </c>
      <c r="CC91" s="59">
        <f t="shared" si="82"/>
        <v>0</v>
      </c>
      <c r="CD91" s="59">
        <f t="shared" si="82"/>
        <v>0</v>
      </c>
      <c r="CE91" s="59">
        <f t="shared" si="82"/>
        <v>0</v>
      </c>
      <c r="CF91" s="59">
        <f t="shared" si="82"/>
        <v>0</v>
      </c>
      <c r="CG91" s="59">
        <f t="shared" si="82"/>
        <v>0</v>
      </c>
      <c r="CH91" s="59">
        <f t="shared" si="82"/>
        <v>0</v>
      </c>
      <c r="CI91" s="59">
        <f t="shared" si="82"/>
        <v>0</v>
      </c>
      <c r="CJ91" s="59">
        <f t="shared" si="82"/>
        <v>0</v>
      </c>
      <c r="CK91" s="59">
        <f t="shared" si="82"/>
        <v>0</v>
      </c>
      <c r="CL91" s="59">
        <f t="shared" si="82"/>
        <v>0</v>
      </c>
      <c r="CM91" s="59">
        <f t="shared" si="82"/>
        <v>1348494764</v>
      </c>
      <c r="CN91" s="59">
        <f t="shared" si="82"/>
        <v>30541472</v>
      </c>
      <c r="CO91" s="59">
        <f t="shared" si="82"/>
        <v>0</v>
      </c>
      <c r="CP91" s="59">
        <f t="shared" si="82"/>
        <v>39993439</v>
      </c>
      <c r="CQ91" s="59">
        <f>SUM(CQ72:CQ90)</f>
        <v>0</v>
      </c>
      <c r="CR91" s="59">
        <f>SUM(CR72:CR90)</f>
        <v>0</v>
      </c>
      <c r="CS91" s="59">
        <f>SUM(CS72:CS90)</f>
        <v>298949171</v>
      </c>
      <c r="CT91" s="44">
        <f>1-BW91</f>
        <v>0.46412316894906469</v>
      </c>
      <c r="CU91" s="59">
        <f t="shared" si="45"/>
        <v>1646002517</v>
      </c>
      <c r="CV91" s="59">
        <f t="shared" ref="CV91:DP91" si="83">SUM(CV72:CV90)</f>
        <v>0</v>
      </c>
      <c r="CW91" s="59">
        <f t="shared" si="83"/>
        <v>342733559</v>
      </c>
      <c r="CX91" s="59"/>
      <c r="CY91" s="59">
        <f t="shared" si="83"/>
        <v>0</v>
      </c>
      <c r="CZ91" s="59">
        <f t="shared" si="83"/>
        <v>6000000</v>
      </c>
      <c r="DA91" s="59">
        <f t="shared" si="83"/>
        <v>0</v>
      </c>
      <c r="DB91" s="59">
        <f t="shared" si="83"/>
        <v>0</v>
      </c>
      <c r="DC91" s="59">
        <f t="shared" si="83"/>
        <v>0</v>
      </c>
      <c r="DD91" s="59">
        <f t="shared" si="83"/>
        <v>0</v>
      </c>
      <c r="DE91" s="59">
        <f t="shared" si="83"/>
        <v>0</v>
      </c>
      <c r="DF91" s="59">
        <f t="shared" si="83"/>
        <v>0</v>
      </c>
      <c r="DG91" s="59">
        <f t="shared" si="83"/>
        <v>0</v>
      </c>
      <c r="DH91" s="59">
        <f t="shared" si="83"/>
        <v>0</v>
      </c>
      <c r="DI91" s="59">
        <f t="shared" si="83"/>
        <v>0</v>
      </c>
      <c r="DJ91" s="59">
        <f t="shared" si="83"/>
        <v>651505236</v>
      </c>
      <c r="DK91" s="59">
        <f t="shared" si="83"/>
        <v>129458528</v>
      </c>
      <c r="DL91" s="59">
        <f t="shared" si="83"/>
        <v>0</v>
      </c>
      <c r="DM91" s="59">
        <f t="shared" si="83"/>
        <v>310006561</v>
      </c>
      <c r="DN91" s="59">
        <f t="shared" si="83"/>
        <v>0</v>
      </c>
      <c r="DO91" s="59">
        <f t="shared" si="83"/>
        <v>0</v>
      </c>
      <c r="DP91" s="59">
        <f t="shared" si="83"/>
        <v>206298633</v>
      </c>
      <c r="DR91" s="29">
        <f t="shared" si="75"/>
        <v>3546477804</v>
      </c>
      <c r="DS91" s="29">
        <f t="shared" si="36"/>
        <v>3546477804</v>
      </c>
      <c r="DT91" s="29">
        <f t="shared" si="70"/>
        <v>3546477804</v>
      </c>
    </row>
    <row r="92" spans="1:125" s="47" customFormat="1" ht="30" customHeight="1" thickTop="1" x14ac:dyDescent="0.25">
      <c r="A92" s="196" t="s">
        <v>270</v>
      </c>
      <c r="B92" s="191" t="s">
        <v>271</v>
      </c>
      <c r="C92" s="50" t="s">
        <v>272</v>
      </c>
      <c r="D92" s="32" t="s">
        <v>273</v>
      </c>
      <c r="E92" s="22">
        <v>301</v>
      </c>
      <c r="F92" s="23" t="s">
        <v>274</v>
      </c>
      <c r="G92" s="24">
        <f t="shared" ref="G92:G104" si="84">SUM(H92:AB92)</f>
        <v>36000000</v>
      </c>
      <c r="H92" s="24"/>
      <c r="I92" s="24"/>
      <c r="J92" s="24"/>
      <c r="K92" s="24"/>
      <c r="L92" s="24"/>
      <c r="M92" s="24"/>
      <c r="N92" s="24"/>
      <c r="O92" s="24"/>
      <c r="P92" s="24"/>
      <c r="Q92" s="24"/>
      <c r="R92" s="24"/>
      <c r="S92" s="24"/>
      <c r="T92" s="24"/>
      <c r="U92" s="24"/>
      <c r="V92" s="24"/>
      <c r="W92" s="24"/>
      <c r="X92" s="24"/>
      <c r="Y92" s="24"/>
      <c r="Z92" s="24">
        <v>36000000</v>
      </c>
      <c r="AA92" s="24"/>
      <c r="AB92" s="24"/>
      <c r="AC92" s="25">
        <f t="shared" si="73"/>
        <v>0</v>
      </c>
      <c r="AD92" s="24">
        <f t="shared" ref="AD92:AD104" si="85">SUM(AE92:AY92)</f>
        <v>0</v>
      </c>
      <c r="AE92" s="24"/>
      <c r="AF92" s="24"/>
      <c r="AG92" s="24"/>
      <c r="AH92" s="24"/>
      <c r="AI92" s="24"/>
      <c r="AJ92" s="24"/>
      <c r="AK92" s="24"/>
      <c r="AL92" s="24"/>
      <c r="AM92" s="24"/>
      <c r="AN92" s="24"/>
      <c r="AO92" s="24"/>
      <c r="AP92" s="24"/>
      <c r="AQ92" s="24"/>
      <c r="AR92" s="24"/>
      <c r="AS92" s="24"/>
      <c r="AT92" s="24"/>
      <c r="AU92" s="24"/>
      <c r="AV92" s="24"/>
      <c r="AW92" s="24"/>
      <c r="AX92" s="24"/>
      <c r="AY92" s="24"/>
      <c r="AZ92" s="25">
        <f t="shared" si="77"/>
        <v>1</v>
      </c>
      <c r="BA92" s="24">
        <f t="shared" si="62"/>
        <v>36000000</v>
      </c>
      <c r="BB92" s="24">
        <f t="shared" ref="BB92:BQ104" si="86">H92-AE92</f>
        <v>0</v>
      </c>
      <c r="BC92" s="24">
        <f t="shared" si="86"/>
        <v>0</v>
      </c>
      <c r="BD92" s="24">
        <f t="shared" si="86"/>
        <v>0</v>
      </c>
      <c r="BE92" s="24">
        <f t="shared" si="86"/>
        <v>0</v>
      </c>
      <c r="BF92" s="24">
        <f t="shared" si="86"/>
        <v>0</v>
      </c>
      <c r="BG92" s="24">
        <f t="shared" si="86"/>
        <v>0</v>
      </c>
      <c r="BH92" s="24">
        <f t="shared" si="86"/>
        <v>0</v>
      </c>
      <c r="BI92" s="24">
        <f t="shared" si="86"/>
        <v>0</v>
      </c>
      <c r="BJ92" s="24">
        <f t="shared" si="86"/>
        <v>0</v>
      </c>
      <c r="BK92" s="24">
        <f t="shared" si="86"/>
        <v>0</v>
      </c>
      <c r="BL92" s="24">
        <f t="shared" si="86"/>
        <v>0</v>
      </c>
      <c r="BM92" s="24">
        <f t="shared" si="86"/>
        <v>0</v>
      </c>
      <c r="BN92" s="24">
        <f t="shared" si="86"/>
        <v>0</v>
      </c>
      <c r="BO92" s="24">
        <f t="shared" si="86"/>
        <v>0</v>
      </c>
      <c r="BP92" s="24">
        <f t="shared" si="86"/>
        <v>0</v>
      </c>
      <c r="BQ92" s="24">
        <f t="shared" si="86"/>
        <v>0</v>
      </c>
      <c r="BR92" s="24">
        <f t="shared" ref="BR92:BV104" si="87">X92-AU92</f>
        <v>0</v>
      </c>
      <c r="BS92" s="24">
        <f t="shared" si="87"/>
        <v>0</v>
      </c>
      <c r="BT92" s="24">
        <f t="shared" si="87"/>
        <v>36000000</v>
      </c>
      <c r="BU92" s="24">
        <f t="shared" si="87"/>
        <v>0</v>
      </c>
      <c r="BV92" s="24">
        <f t="shared" si="87"/>
        <v>0</v>
      </c>
      <c r="BW92" s="25">
        <f t="shared" si="74"/>
        <v>0</v>
      </c>
      <c r="BX92" s="24">
        <f t="shared" ref="BX92:BX104" si="88">SUM(BY92:CS92)</f>
        <v>0</v>
      </c>
      <c r="BY92" s="24"/>
      <c r="BZ92" s="24"/>
      <c r="CA92" s="24"/>
      <c r="CB92" s="24"/>
      <c r="CC92" s="24"/>
      <c r="CD92" s="24"/>
      <c r="CE92" s="24"/>
      <c r="CF92" s="24"/>
      <c r="CG92" s="24"/>
      <c r="CH92" s="24"/>
      <c r="CI92" s="24"/>
      <c r="CJ92" s="24"/>
      <c r="CK92" s="24"/>
      <c r="CL92" s="24"/>
      <c r="CM92" s="24"/>
      <c r="CN92" s="24"/>
      <c r="CO92" s="24"/>
      <c r="CP92" s="24"/>
      <c r="CQ92" s="24"/>
      <c r="CR92" s="24"/>
      <c r="CS92" s="24"/>
      <c r="CT92" s="25">
        <f t="shared" si="66"/>
        <v>1</v>
      </c>
      <c r="CU92" s="24">
        <f t="shared" si="45"/>
        <v>36000000</v>
      </c>
      <c r="CV92" s="24">
        <f t="shared" ref="CV92:CX104" si="89">H92-BY92</f>
        <v>0</v>
      </c>
      <c r="CW92" s="24">
        <f t="shared" si="89"/>
        <v>0</v>
      </c>
      <c r="CX92" s="24"/>
      <c r="CY92" s="24">
        <f t="shared" ref="CY92:DN104" si="90">K92-CB92</f>
        <v>0</v>
      </c>
      <c r="CZ92" s="24">
        <f t="shared" si="90"/>
        <v>0</v>
      </c>
      <c r="DA92" s="24">
        <f t="shared" si="90"/>
        <v>0</v>
      </c>
      <c r="DB92" s="24">
        <f t="shared" si="90"/>
        <v>0</v>
      </c>
      <c r="DC92" s="24">
        <f t="shared" si="90"/>
        <v>0</v>
      </c>
      <c r="DD92" s="24">
        <f t="shared" si="90"/>
        <v>0</v>
      </c>
      <c r="DE92" s="24">
        <f t="shared" si="90"/>
        <v>0</v>
      </c>
      <c r="DF92" s="24">
        <f t="shared" si="90"/>
        <v>0</v>
      </c>
      <c r="DG92" s="24">
        <f t="shared" si="90"/>
        <v>0</v>
      </c>
      <c r="DH92" s="24">
        <f t="shared" si="90"/>
        <v>0</v>
      </c>
      <c r="DI92" s="24">
        <f t="shared" si="90"/>
        <v>0</v>
      </c>
      <c r="DJ92" s="24">
        <f t="shared" si="90"/>
        <v>0</v>
      </c>
      <c r="DK92" s="24">
        <f t="shared" si="90"/>
        <v>0</v>
      </c>
      <c r="DL92" s="24">
        <f t="shared" si="90"/>
        <v>0</v>
      </c>
      <c r="DM92" s="24">
        <f t="shared" si="90"/>
        <v>0</v>
      </c>
      <c r="DN92" s="24">
        <f t="shared" si="90"/>
        <v>36000000</v>
      </c>
      <c r="DO92" s="24">
        <f t="shared" ref="DO92:DP104" si="91">AA92-CR92</f>
        <v>0</v>
      </c>
      <c r="DP92" s="24">
        <f t="shared" si="91"/>
        <v>0</v>
      </c>
      <c r="DR92" s="29">
        <f t="shared" si="75"/>
        <v>36000000</v>
      </c>
      <c r="DS92" s="29">
        <f t="shared" si="36"/>
        <v>36000000</v>
      </c>
      <c r="DT92" s="29">
        <f t="shared" si="70"/>
        <v>36000000</v>
      </c>
    </row>
    <row r="93" spans="1:125" s="47" customFormat="1" ht="22.5" customHeight="1" x14ac:dyDescent="0.25">
      <c r="A93" s="196"/>
      <c r="B93" s="192"/>
      <c r="C93" s="50" t="s">
        <v>275</v>
      </c>
      <c r="D93" s="32" t="s">
        <v>276</v>
      </c>
      <c r="E93" s="22">
        <v>301</v>
      </c>
      <c r="F93" s="23" t="s">
        <v>274</v>
      </c>
      <c r="G93" s="24">
        <f t="shared" si="84"/>
        <v>100000000</v>
      </c>
      <c r="H93" s="24"/>
      <c r="I93" s="24"/>
      <c r="J93" s="24"/>
      <c r="K93" s="24"/>
      <c r="L93" s="24"/>
      <c r="M93" s="24"/>
      <c r="N93" s="24"/>
      <c r="O93" s="24"/>
      <c r="P93" s="24"/>
      <c r="Q93" s="24"/>
      <c r="R93" s="24"/>
      <c r="S93" s="24"/>
      <c r="T93" s="24"/>
      <c r="U93" s="24"/>
      <c r="V93" s="24"/>
      <c r="W93" s="24"/>
      <c r="X93" s="24"/>
      <c r="Y93" s="24"/>
      <c r="Z93" s="24">
        <v>100000000</v>
      </c>
      <c r="AA93" s="24"/>
      <c r="AB93" s="24"/>
      <c r="AC93" s="25">
        <f t="shared" si="73"/>
        <v>0.91534647000000002</v>
      </c>
      <c r="AD93" s="24">
        <f t="shared" si="85"/>
        <v>91534647</v>
      </c>
      <c r="AE93" s="24"/>
      <c r="AF93" s="24"/>
      <c r="AG93" s="24"/>
      <c r="AH93" s="24"/>
      <c r="AI93" s="24"/>
      <c r="AJ93" s="24"/>
      <c r="AK93" s="24"/>
      <c r="AL93" s="24"/>
      <c r="AM93" s="24"/>
      <c r="AN93" s="24"/>
      <c r="AO93" s="24"/>
      <c r="AP93" s="24"/>
      <c r="AQ93" s="24"/>
      <c r="AR93" s="24"/>
      <c r="AS93" s="24"/>
      <c r="AT93" s="24"/>
      <c r="AU93" s="24"/>
      <c r="AV93" s="24"/>
      <c r="AW93" s="24">
        <f>+'[1]FEBRERO 2018'!$AB$263</f>
        <v>91534647</v>
      </c>
      <c r="AX93" s="24"/>
      <c r="AY93" s="24"/>
      <c r="AZ93" s="25">
        <f t="shared" si="77"/>
        <v>8.4653529999999977E-2</v>
      </c>
      <c r="BA93" s="24">
        <f t="shared" si="62"/>
        <v>8465353</v>
      </c>
      <c r="BB93" s="24">
        <f t="shared" si="86"/>
        <v>0</v>
      </c>
      <c r="BC93" s="24">
        <f t="shared" si="86"/>
        <v>0</v>
      </c>
      <c r="BD93" s="24">
        <f t="shared" si="86"/>
        <v>0</v>
      </c>
      <c r="BE93" s="24">
        <f t="shared" si="86"/>
        <v>0</v>
      </c>
      <c r="BF93" s="24">
        <f t="shared" si="86"/>
        <v>0</v>
      </c>
      <c r="BG93" s="24">
        <f t="shared" si="86"/>
        <v>0</v>
      </c>
      <c r="BH93" s="24">
        <f t="shared" si="86"/>
        <v>0</v>
      </c>
      <c r="BI93" s="24">
        <f t="shared" si="86"/>
        <v>0</v>
      </c>
      <c r="BJ93" s="24">
        <f t="shared" si="86"/>
        <v>0</v>
      </c>
      <c r="BK93" s="24">
        <f t="shared" si="86"/>
        <v>0</v>
      </c>
      <c r="BL93" s="24">
        <f t="shared" si="86"/>
        <v>0</v>
      </c>
      <c r="BM93" s="24">
        <f t="shared" si="86"/>
        <v>0</v>
      </c>
      <c r="BN93" s="24">
        <f t="shared" si="86"/>
        <v>0</v>
      </c>
      <c r="BO93" s="24">
        <f t="shared" si="86"/>
        <v>0</v>
      </c>
      <c r="BP93" s="24">
        <f t="shared" si="86"/>
        <v>0</v>
      </c>
      <c r="BQ93" s="24">
        <f t="shared" si="86"/>
        <v>0</v>
      </c>
      <c r="BR93" s="24">
        <f t="shared" si="87"/>
        <v>0</v>
      </c>
      <c r="BS93" s="24">
        <f t="shared" si="87"/>
        <v>0</v>
      </c>
      <c r="BT93" s="24">
        <f t="shared" si="87"/>
        <v>8465353</v>
      </c>
      <c r="BU93" s="24">
        <f t="shared" si="87"/>
        <v>0</v>
      </c>
      <c r="BV93" s="24">
        <f t="shared" si="87"/>
        <v>0</v>
      </c>
      <c r="BW93" s="25">
        <f t="shared" si="74"/>
        <v>0.76411267000000005</v>
      </c>
      <c r="BX93" s="24">
        <f t="shared" si="88"/>
        <v>76411267</v>
      </c>
      <c r="BY93" s="24"/>
      <c r="BZ93" s="24"/>
      <c r="CA93" s="24"/>
      <c r="CB93" s="24"/>
      <c r="CC93" s="24"/>
      <c r="CD93" s="24"/>
      <c r="CE93" s="24"/>
      <c r="CF93" s="24"/>
      <c r="CG93" s="24"/>
      <c r="CH93" s="24"/>
      <c r="CI93" s="24"/>
      <c r="CJ93" s="24"/>
      <c r="CK93" s="24"/>
      <c r="CL93" s="24"/>
      <c r="CM93" s="24"/>
      <c r="CN93" s="24"/>
      <c r="CO93" s="24"/>
      <c r="CP93" s="24"/>
      <c r="CQ93" s="24">
        <f>+'[1]FEBRERO 2018'!$H$261</f>
        <v>76411267</v>
      </c>
      <c r="CR93" s="24"/>
      <c r="CS93" s="24"/>
      <c r="CT93" s="25">
        <f t="shared" si="66"/>
        <v>0.23588732999999995</v>
      </c>
      <c r="CU93" s="24">
        <f t="shared" si="45"/>
        <v>23588733</v>
      </c>
      <c r="CV93" s="24">
        <f t="shared" si="89"/>
        <v>0</v>
      </c>
      <c r="CW93" s="24">
        <f t="shared" si="89"/>
        <v>0</v>
      </c>
      <c r="CX93" s="24"/>
      <c r="CY93" s="24">
        <f t="shared" si="90"/>
        <v>0</v>
      </c>
      <c r="CZ93" s="24">
        <f t="shared" si="90"/>
        <v>0</v>
      </c>
      <c r="DA93" s="24">
        <f t="shared" si="90"/>
        <v>0</v>
      </c>
      <c r="DB93" s="24">
        <f t="shared" si="90"/>
        <v>0</v>
      </c>
      <c r="DC93" s="24">
        <f t="shared" si="90"/>
        <v>0</v>
      </c>
      <c r="DD93" s="24">
        <f t="shared" si="90"/>
        <v>0</v>
      </c>
      <c r="DE93" s="24">
        <f t="shared" si="90"/>
        <v>0</v>
      </c>
      <c r="DF93" s="24">
        <f t="shared" si="90"/>
        <v>0</v>
      </c>
      <c r="DG93" s="24">
        <f t="shared" si="90"/>
        <v>0</v>
      </c>
      <c r="DH93" s="24">
        <f t="shared" si="90"/>
        <v>0</v>
      </c>
      <c r="DI93" s="24">
        <f t="shared" si="90"/>
        <v>0</v>
      </c>
      <c r="DJ93" s="24">
        <f t="shared" si="90"/>
        <v>0</v>
      </c>
      <c r="DK93" s="24">
        <f t="shared" si="90"/>
        <v>0</v>
      </c>
      <c r="DL93" s="24">
        <f t="shared" si="90"/>
        <v>0</v>
      </c>
      <c r="DM93" s="24">
        <f t="shared" si="90"/>
        <v>0</v>
      </c>
      <c r="DN93" s="24">
        <f t="shared" si="90"/>
        <v>23588733</v>
      </c>
      <c r="DO93" s="24">
        <f t="shared" si="91"/>
        <v>0</v>
      </c>
      <c r="DP93" s="24">
        <f t="shared" si="91"/>
        <v>0</v>
      </c>
      <c r="DR93" s="29">
        <f t="shared" si="75"/>
        <v>100000000</v>
      </c>
      <c r="DS93" s="29">
        <f t="shared" si="36"/>
        <v>100000000</v>
      </c>
      <c r="DT93" s="29">
        <f t="shared" si="70"/>
        <v>100000000</v>
      </c>
    </row>
    <row r="94" spans="1:125" s="47" customFormat="1" ht="29.25" customHeight="1" x14ac:dyDescent="0.25">
      <c r="A94" s="196"/>
      <c r="B94" s="192"/>
      <c r="C94" s="50" t="s">
        <v>277</v>
      </c>
      <c r="D94" s="32" t="s">
        <v>278</v>
      </c>
      <c r="E94" s="22">
        <v>301</v>
      </c>
      <c r="F94" s="23" t="s">
        <v>274</v>
      </c>
      <c r="G94" s="24">
        <f t="shared" si="84"/>
        <v>32000000</v>
      </c>
      <c r="H94" s="24"/>
      <c r="I94" s="24"/>
      <c r="J94" s="24"/>
      <c r="K94" s="24"/>
      <c r="L94" s="24"/>
      <c r="M94" s="24"/>
      <c r="N94" s="24"/>
      <c r="O94" s="24"/>
      <c r="P94" s="24"/>
      <c r="Q94" s="24"/>
      <c r="R94" s="24"/>
      <c r="S94" s="24"/>
      <c r="T94" s="24"/>
      <c r="U94" s="24"/>
      <c r="V94" s="24"/>
      <c r="W94" s="24"/>
      <c r="X94" s="24"/>
      <c r="Y94" s="24"/>
      <c r="Z94" s="24">
        <v>32000000</v>
      </c>
      <c r="AA94" s="24"/>
      <c r="AB94" s="24"/>
      <c r="AC94" s="25">
        <f t="shared" si="73"/>
        <v>0.340034</v>
      </c>
      <c r="AD94" s="24">
        <f t="shared" si="85"/>
        <v>10881088</v>
      </c>
      <c r="AE94" s="24"/>
      <c r="AF94" s="24"/>
      <c r="AG94" s="24"/>
      <c r="AH94" s="24"/>
      <c r="AI94" s="24"/>
      <c r="AJ94" s="24"/>
      <c r="AK94" s="24"/>
      <c r="AL94" s="24"/>
      <c r="AM94" s="24"/>
      <c r="AN94" s="24"/>
      <c r="AO94" s="24"/>
      <c r="AP94" s="24"/>
      <c r="AQ94" s="24"/>
      <c r="AR94" s="24"/>
      <c r="AS94" s="24"/>
      <c r="AT94" s="24"/>
      <c r="AU94" s="24"/>
      <c r="AV94" s="24"/>
      <c r="AW94" s="24">
        <f>+'[2]ENERO 2018'!$AB$252</f>
        <v>10881088</v>
      </c>
      <c r="AX94" s="24"/>
      <c r="AY94" s="24"/>
      <c r="AZ94" s="25">
        <f t="shared" si="77"/>
        <v>0.65996600000000005</v>
      </c>
      <c r="BA94" s="24">
        <f t="shared" si="62"/>
        <v>21118912</v>
      </c>
      <c r="BB94" s="24">
        <f t="shared" si="86"/>
        <v>0</v>
      </c>
      <c r="BC94" s="24">
        <f t="shared" si="86"/>
        <v>0</v>
      </c>
      <c r="BD94" s="24">
        <f t="shared" si="86"/>
        <v>0</v>
      </c>
      <c r="BE94" s="24">
        <f t="shared" si="86"/>
        <v>0</v>
      </c>
      <c r="BF94" s="24">
        <f t="shared" si="86"/>
        <v>0</v>
      </c>
      <c r="BG94" s="24">
        <f t="shared" si="86"/>
        <v>0</v>
      </c>
      <c r="BH94" s="24">
        <f t="shared" si="86"/>
        <v>0</v>
      </c>
      <c r="BI94" s="24">
        <f t="shared" si="86"/>
        <v>0</v>
      </c>
      <c r="BJ94" s="24">
        <f t="shared" si="86"/>
        <v>0</v>
      </c>
      <c r="BK94" s="24">
        <f t="shared" si="86"/>
        <v>0</v>
      </c>
      <c r="BL94" s="24">
        <f t="shared" si="86"/>
        <v>0</v>
      </c>
      <c r="BM94" s="24">
        <f t="shared" si="86"/>
        <v>0</v>
      </c>
      <c r="BN94" s="24">
        <f t="shared" si="86"/>
        <v>0</v>
      </c>
      <c r="BO94" s="24">
        <f t="shared" si="86"/>
        <v>0</v>
      </c>
      <c r="BP94" s="24">
        <f t="shared" si="86"/>
        <v>0</v>
      </c>
      <c r="BQ94" s="24">
        <f t="shared" si="86"/>
        <v>0</v>
      </c>
      <c r="BR94" s="24">
        <f t="shared" si="87"/>
        <v>0</v>
      </c>
      <c r="BS94" s="24">
        <f t="shared" si="87"/>
        <v>0</v>
      </c>
      <c r="BT94" s="24">
        <f t="shared" si="87"/>
        <v>21118912</v>
      </c>
      <c r="BU94" s="24">
        <f t="shared" si="87"/>
        <v>0</v>
      </c>
      <c r="BV94" s="24">
        <f t="shared" si="87"/>
        <v>0</v>
      </c>
      <c r="BW94" s="25">
        <f t="shared" si="74"/>
        <v>0.30808449999999998</v>
      </c>
      <c r="BX94" s="24">
        <f t="shared" si="88"/>
        <v>9858704</v>
      </c>
      <c r="BY94" s="24"/>
      <c r="BZ94" s="24"/>
      <c r="CA94" s="24"/>
      <c r="CB94" s="24"/>
      <c r="CC94" s="24"/>
      <c r="CD94" s="24"/>
      <c r="CE94" s="24"/>
      <c r="CF94" s="24"/>
      <c r="CG94" s="24"/>
      <c r="CH94" s="24"/>
      <c r="CI94" s="24"/>
      <c r="CJ94" s="24"/>
      <c r="CK94" s="24"/>
      <c r="CL94" s="24"/>
      <c r="CM94" s="24"/>
      <c r="CN94" s="24"/>
      <c r="CO94" s="24"/>
      <c r="CP94" s="24"/>
      <c r="CQ94" s="24">
        <f>+'[1]FEBRERO 2018'!$H$282</f>
        <v>9858704</v>
      </c>
      <c r="CR94" s="24"/>
      <c r="CS94" s="24"/>
      <c r="CT94" s="25">
        <f t="shared" si="66"/>
        <v>0.69191550000000002</v>
      </c>
      <c r="CU94" s="24">
        <f t="shared" si="45"/>
        <v>22141296</v>
      </c>
      <c r="CV94" s="24">
        <f t="shared" si="89"/>
        <v>0</v>
      </c>
      <c r="CW94" s="24">
        <f t="shared" si="89"/>
        <v>0</v>
      </c>
      <c r="CX94" s="24"/>
      <c r="CY94" s="24">
        <f t="shared" si="90"/>
        <v>0</v>
      </c>
      <c r="CZ94" s="24">
        <f t="shared" si="90"/>
        <v>0</v>
      </c>
      <c r="DA94" s="24">
        <f t="shared" si="90"/>
        <v>0</v>
      </c>
      <c r="DB94" s="24">
        <f t="shared" si="90"/>
        <v>0</v>
      </c>
      <c r="DC94" s="24">
        <f t="shared" si="90"/>
        <v>0</v>
      </c>
      <c r="DD94" s="24">
        <f t="shared" si="90"/>
        <v>0</v>
      </c>
      <c r="DE94" s="24">
        <f t="shared" si="90"/>
        <v>0</v>
      </c>
      <c r="DF94" s="24">
        <f t="shared" si="90"/>
        <v>0</v>
      </c>
      <c r="DG94" s="24">
        <f t="shared" si="90"/>
        <v>0</v>
      </c>
      <c r="DH94" s="24">
        <f t="shared" si="90"/>
        <v>0</v>
      </c>
      <c r="DI94" s="24">
        <f t="shared" si="90"/>
        <v>0</v>
      </c>
      <c r="DJ94" s="24">
        <f t="shared" si="90"/>
        <v>0</v>
      </c>
      <c r="DK94" s="24">
        <f t="shared" si="90"/>
        <v>0</v>
      </c>
      <c r="DL94" s="24">
        <f t="shared" si="90"/>
        <v>0</v>
      </c>
      <c r="DM94" s="24">
        <f t="shared" si="90"/>
        <v>0</v>
      </c>
      <c r="DN94" s="24">
        <f t="shared" si="90"/>
        <v>22141296</v>
      </c>
      <c r="DO94" s="24">
        <f t="shared" si="91"/>
        <v>0</v>
      </c>
      <c r="DP94" s="24">
        <f t="shared" si="91"/>
        <v>0</v>
      </c>
      <c r="DR94" s="29">
        <f t="shared" si="75"/>
        <v>32000000</v>
      </c>
      <c r="DS94" s="29">
        <f t="shared" si="36"/>
        <v>32000000</v>
      </c>
      <c r="DT94" s="29">
        <f t="shared" si="70"/>
        <v>32000000</v>
      </c>
    </row>
    <row r="95" spans="1:125" ht="51.75" customHeight="1" x14ac:dyDescent="0.25">
      <c r="A95" s="196"/>
      <c r="B95" s="67" t="s">
        <v>279</v>
      </c>
      <c r="C95" s="84" t="s">
        <v>280</v>
      </c>
      <c r="D95" s="21" t="s">
        <v>281</v>
      </c>
      <c r="E95" s="22">
        <v>301</v>
      </c>
      <c r="F95" s="23" t="s">
        <v>282</v>
      </c>
      <c r="G95" s="24">
        <f t="shared" si="84"/>
        <v>303500000</v>
      </c>
      <c r="H95" s="24"/>
      <c r="I95" s="24"/>
      <c r="J95" s="24"/>
      <c r="K95" s="24"/>
      <c r="L95" s="24"/>
      <c r="M95" s="24"/>
      <c r="N95" s="24"/>
      <c r="O95" s="24"/>
      <c r="P95" s="24"/>
      <c r="Q95" s="24"/>
      <c r="R95" s="24"/>
      <c r="S95" s="24"/>
      <c r="T95" s="24"/>
      <c r="U95" s="24"/>
      <c r="V95" s="24"/>
      <c r="W95" s="24"/>
      <c r="X95" s="24"/>
      <c r="Y95" s="24">
        <v>300000000</v>
      </c>
      <c r="Z95" s="24"/>
      <c r="AA95" s="24"/>
      <c r="AB95" s="24">
        <v>3500000</v>
      </c>
      <c r="AC95" s="25">
        <f t="shared" si="73"/>
        <v>0.82202321252059307</v>
      </c>
      <c r="AD95" s="24">
        <f t="shared" si="85"/>
        <v>249484045</v>
      </c>
      <c r="AE95" s="24"/>
      <c r="AF95" s="24"/>
      <c r="AG95" s="24"/>
      <c r="AH95" s="24"/>
      <c r="AI95" s="24"/>
      <c r="AJ95" s="24"/>
      <c r="AK95" s="24"/>
      <c r="AL95" s="24"/>
      <c r="AM95" s="24"/>
      <c r="AN95" s="24"/>
      <c r="AO95" s="24"/>
      <c r="AP95" s="24"/>
      <c r="AQ95" s="24"/>
      <c r="AR95" s="24"/>
      <c r="AS95" s="24"/>
      <c r="AT95" s="24"/>
      <c r="AU95" s="24"/>
      <c r="AV95" s="24">
        <f>+'[1]FEBRERO 2018'!$AA$293</f>
        <v>249484045</v>
      </c>
      <c r="AW95" s="24"/>
      <c r="AX95" s="24"/>
      <c r="AY95" s="24"/>
      <c r="AZ95" s="25">
        <f t="shared" si="77"/>
        <v>0.17797678747940693</v>
      </c>
      <c r="BA95" s="24">
        <f t="shared" si="62"/>
        <v>54015955</v>
      </c>
      <c r="BB95" s="24">
        <f t="shared" si="86"/>
        <v>0</v>
      </c>
      <c r="BC95" s="24">
        <f t="shared" si="86"/>
        <v>0</v>
      </c>
      <c r="BD95" s="24">
        <f t="shared" si="86"/>
        <v>0</v>
      </c>
      <c r="BE95" s="24">
        <f t="shared" si="86"/>
        <v>0</v>
      </c>
      <c r="BF95" s="24">
        <f t="shared" si="86"/>
        <v>0</v>
      </c>
      <c r="BG95" s="24">
        <f t="shared" si="86"/>
        <v>0</v>
      </c>
      <c r="BH95" s="24">
        <f t="shared" si="86"/>
        <v>0</v>
      </c>
      <c r="BI95" s="24">
        <f t="shared" si="86"/>
        <v>0</v>
      </c>
      <c r="BJ95" s="24">
        <f t="shared" si="86"/>
        <v>0</v>
      </c>
      <c r="BK95" s="24">
        <f t="shared" si="86"/>
        <v>0</v>
      </c>
      <c r="BL95" s="24">
        <f t="shared" si="86"/>
        <v>0</v>
      </c>
      <c r="BM95" s="24">
        <f t="shared" si="86"/>
        <v>0</v>
      </c>
      <c r="BN95" s="24">
        <f t="shared" si="86"/>
        <v>0</v>
      </c>
      <c r="BO95" s="24">
        <f t="shared" si="86"/>
        <v>0</v>
      </c>
      <c r="BP95" s="24">
        <f t="shared" si="86"/>
        <v>0</v>
      </c>
      <c r="BQ95" s="24">
        <f t="shared" si="86"/>
        <v>0</v>
      </c>
      <c r="BR95" s="24">
        <f t="shared" si="87"/>
        <v>0</v>
      </c>
      <c r="BS95" s="24">
        <f t="shared" si="87"/>
        <v>50515955</v>
      </c>
      <c r="BT95" s="24">
        <f t="shared" si="87"/>
        <v>0</v>
      </c>
      <c r="BU95" s="24">
        <f t="shared" si="87"/>
        <v>0</v>
      </c>
      <c r="BV95" s="24">
        <f t="shared" si="87"/>
        <v>3500000</v>
      </c>
      <c r="BW95" s="25">
        <f t="shared" si="74"/>
        <v>0.50308856672158153</v>
      </c>
      <c r="BX95" s="24">
        <f t="shared" si="88"/>
        <v>152687380</v>
      </c>
      <c r="BY95" s="24"/>
      <c r="BZ95" s="24"/>
      <c r="CA95" s="24"/>
      <c r="CB95" s="24"/>
      <c r="CC95" s="24"/>
      <c r="CD95" s="24"/>
      <c r="CE95" s="24"/>
      <c r="CF95" s="24"/>
      <c r="CG95" s="24"/>
      <c r="CH95" s="24"/>
      <c r="CI95" s="24"/>
      <c r="CJ95" s="24"/>
      <c r="CK95" s="24"/>
      <c r="CL95" s="24"/>
      <c r="CM95" s="24"/>
      <c r="CN95" s="24"/>
      <c r="CO95" s="24"/>
      <c r="CP95" s="24">
        <f>+'[1]FEBRERO 2018'!$H$291</f>
        <v>152687380</v>
      </c>
      <c r="CQ95" s="24"/>
      <c r="CR95" s="24"/>
      <c r="CS95" s="24"/>
      <c r="CT95" s="25">
        <f t="shared" si="66"/>
        <v>0.49691143327841847</v>
      </c>
      <c r="CU95" s="24">
        <f t="shared" si="45"/>
        <v>150812620</v>
      </c>
      <c r="CV95" s="24">
        <f t="shared" si="89"/>
        <v>0</v>
      </c>
      <c r="CW95" s="24">
        <f t="shared" si="89"/>
        <v>0</v>
      </c>
      <c r="CX95" s="24"/>
      <c r="CY95" s="24">
        <f t="shared" si="90"/>
        <v>0</v>
      </c>
      <c r="CZ95" s="24">
        <f t="shared" si="90"/>
        <v>0</v>
      </c>
      <c r="DA95" s="24">
        <f t="shared" si="90"/>
        <v>0</v>
      </c>
      <c r="DB95" s="24">
        <f t="shared" si="90"/>
        <v>0</v>
      </c>
      <c r="DC95" s="24">
        <f t="shared" si="90"/>
        <v>0</v>
      </c>
      <c r="DD95" s="24">
        <f t="shared" si="90"/>
        <v>0</v>
      </c>
      <c r="DE95" s="24">
        <f t="shared" si="90"/>
        <v>0</v>
      </c>
      <c r="DF95" s="24">
        <f t="shared" si="90"/>
        <v>0</v>
      </c>
      <c r="DG95" s="24">
        <f t="shared" si="90"/>
        <v>0</v>
      </c>
      <c r="DH95" s="24">
        <f t="shared" si="90"/>
        <v>0</v>
      </c>
      <c r="DI95" s="24">
        <f t="shared" si="90"/>
        <v>0</v>
      </c>
      <c r="DJ95" s="24">
        <f t="shared" si="90"/>
        <v>0</v>
      </c>
      <c r="DK95" s="24">
        <f t="shared" si="90"/>
        <v>0</v>
      </c>
      <c r="DL95" s="24">
        <f t="shared" si="90"/>
        <v>0</v>
      </c>
      <c r="DM95" s="24">
        <f t="shared" si="90"/>
        <v>147312620</v>
      </c>
      <c r="DN95" s="24">
        <f t="shared" si="90"/>
        <v>0</v>
      </c>
      <c r="DO95" s="24">
        <f t="shared" si="91"/>
        <v>0</v>
      </c>
      <c r="DP95" s="24">
        <f t="shared" si="91"/>
        <v>3500000</v>
      </c>
      <c r="DR95" s="29">
        <f t="shared" si="75"/>
        <v>303500000</v>
      </c>
      <c r="DS95" s="29">
        <f t="shared" si="36"/>
        <v>303500000</v>
      </c>
      <c r="DT95" s="29">
        <f t="shared" si="70"/>
        <v>303500000</v>
      </c>
    </row>
    <row r="96" spans="1:125" ht="50.25" customHeight="1" x14ac:dyDescent="0.25">
      <c r="A96" s="196"/>
      <c r="B96" s="53" t="s">
        <v>283</v>
      </c>
      <c r="C96" s="50" t="s">
        <v>284</v>
      </c>
      <c r="D96" s="21" t="s">
        <v>285</v>
      </c>
      <c r="E96" s="22">
        <v>301</v>
      </c>
      <c r="F96" s="23" t="s">
        <v>282</v>
      </c>
      <c r="G96" s="24">
        <f t="shared" si="84"/>
        <v>310500000</v>
      </c>
      <c r="H96" s="24"/>
      <c r="I96" s="24"/>
      <c r="J96" s="24"/>
      <c r="K96" s="24"/>
      <c r="L96" s="24"/>
      <c r="M96" s="24"/>
      <c r="N96" s="24"/>
      <c r="O96" s="24"/>
      <c r="P96" s="24"/>
      <c r="Q96" s="24"/>
      <c r="R96" s="24"/>
      <c r="S96" s="24"/>
      <c r="T96" s="24"/>
      <c r="U96" s="24"/>
      <c r="V96" s="24"/>
      <c r="W96" s="24"/>
      <c r="X96" s="24"/>
      <c r="Y96" s="24">
        <v>300000000</v>
      </c>
      <c r="Z96" s="24"/>
      <c r="AA96" s="24"/>
      <c r="AB96" s="24">
        <v>10500000</v>
      </c>
      <c r="AC96" s="25">
        <f t="shared" si="73"/>
        <v>0.96386874074074069</v>
      </c>
      <c r="AD96" s="24">
        <f t="shared" si="85"/>
        <v>299281244</v>
      </c>
      <c r="AE96" s="24"/>
      <c r="AF96" s="24"/>
      <c r="AG96" s="24"/>
      <c r="AH96" s="24"/>
      <c r="AI96" s="24"/>
      <c r="AJ96" s="24"/>
      <c r="AK96" s="24"/>
      <c r="AL96" s="24"/>
      <c r="AM96" s="24"/>
      <c r="AN96" s="24"/>
      <c r="AO96" s="24"/>
      <c r="AP96" s="24"/>
      <c r="AQ96" s="24"/>
      <c r="AR96" s="24"/>
      <c r="AS96" s="24"/>
      <c r="AT96" s="24"/>
      <c r="AU96" s="24"/>
      <c r="AV96" s="24">
        <f>+'[2]ENERO 2018'!$AA$288</f>
        <v>299281244</v>
      </c>
      <c r="AW96" s="24"/>
      <c r="AX96" s="24"/>
      <c r="AY96" s="24"/>
      <c r="AZ96" s="25">
        <f t="shared" si="77"/>
        <v>3.6131259259259307E-2</v>
      </c>
      <c r="BA96" s="24">
        <f t="shared" si="62"/>
        <v>11218756</v>
      </c>
      <c r="BB96" s="24">
        <f t="shared" si="86"/>
        <v>0</v>
      </c>
      <c r="BC96" s="24">
        <f t="shared" si="86"/>
        <v>0</v>
      </c>
      <c r="BD96" s="24">
        <f t="shared" si="86"/>
        <v>0</v>
      </c>
      <c r="BE96" s="24">
        <f t="shared" si="86"/>
        <v>0</v>
      </c>
      <c r="BF96" s="24">
        <f t="shared" si="86"/>
        <v>0</v>
      </c>
      <c r="BG96" s="24">
        <f t="shared" si="86"/>
        <v>0</v>
      </c>
      <c r="BH96" s="24">
        <f t="shared" si="86"/>
        <v>0</v>
      </c>
      <c r="BI96" s="24">
        <f t="shared" si="86"/>
        <v>0</v>
      </c>
      <c r="BJ96" s="24">
        <f t="shared" si="86"/>
        <v>0</v>
      </c>
      <c r="BK96" s="24">
        <f t="shared" si="86"/>
        <v>0</v>
      </c>
      <c r="BL96" s="24">
        <f t="shared" si="86"/>
        <v>0</v>
      </c>
      <c r="BM96" s="24">
        <f t="shared" si="86"/>
        <v>0</v>
      </c>
      <c r="BN96" s="24">
        <f t="shared" si="86"/>
        <v>0</v>
      </c>
      <c r="BO96" s="24">
        <f t="shared" si="86"/>
        <v>0</v>
      </c>
      <c r="BP96" s="24">
        <f t="shared" si="86"/>
        <v>0</v>
      </c>
      <c r="BQ96" s="24">
        <f t="shared" si="86"/>
        <v>0</v>
      </c>
      <c r="BR96" s="24">
        <f t="shared" si="87"/>
        <v>0</v>
      </c>
      <c r="BS96" s="24">
        <f t="shared" si="87"/>
        <v>718756</v>
      </c>
      <c r="BT96" s="24">
        <f t="shared" si="87"/>
        <v>0</v>
      </c>
      <c r="BU96" s="24">
        <f t="shared" si="87"/>
        <v>0</v>
      </c>
      <c r="BV96" s="24">
        <f t="shared" si="87"/>
        <v>10500000</v>
      </c>
      <c r="BW96" s="25">
        <f t="shared" si="74"/>
        <v>0.82630603864734298</v>
      </c>
      <c r="BX96" s="24">
        <f t="shared" si="88"/>
        <v>256568025</v>
      </c>
      <c r="BY96" s="24"/>
      <c r="BZ96" s="24"/>
      <c r="CA96" s="24"/>
      <c r="CB96" s="24"/>
      <c r="CC96" s="24"/>
      <c r="CD96" s="24"/>
      <c r="CE96" s="24"/>
      <c r="CF96" s="24"/>
      <c r="CG96" s="24"/>
      <c r="CH96" s="24"/>
      <c r="CI96" s="24"/>
      <c r="CJ96" s="24"/>
      <c r="CK96" s="24"/>
      <c r="CL96" s="24"/>
      <c r="CM96" s="24"/>
      <c r="CN96" s="24"/>
      <c r="CO96" s="24"/>
      <c r="CP96" s="24">
        <f>+'[1]FEBRERO 2018'!$H$322</f>
        <v>256568025</v>
      </c>
      <c r="CQ96" s="24"/>
      <c r="CR96" s="24"/>
      <c r="CS96" s="24"/>
      <c r="CT96" s="25">
        <f t="shared" si="66"/>
        <v>0.17369396135265702</v>
      </c>
      <c r="CU96" s="24">
        <f t="shared" si="45"/>
        <v>53931975</v>
      </c>
      <c r="CV96" s="24">
        <f t="shared" si="89"/>
        <v>0</v>
      </c>
      <c r="CW96" s="24">
        <f t="shared" si="89"/>
        <v>0</v>
      </c>
      <c r="CX96" s="24"/>
      <c r="CY96" s="24">
        <f t="shared" si="90"/>
        <v>0</v>
      </c>
      <c r="CZ96" s="24">
        <f t="shared" si="90"/>
        <v>0</v>
      </c>
      <c r="DA96" s="24">
        <f t="shared" si="90"/>
        <v>0</v>
      </c>
      <c r="DB96" s="24">
        <f t="shared" si="90"/>
        <v>0</v>
      </c>
      <c r="DC96" s="24">
        <f t="shared" si="90"/>
        <v>0</v>
      </c>
      <c r="DD96" s="24">
        <f t="shared" si="90"/>
        <v>0</v>
      </c>
      <c r="DE96" s="24">
        <f t="shared" si="90"/>
        <v>0</v>
      </c>
      <c r="DF96" s="24">
        <f t="shared" si="90"/>
        <v>0</v>
      </c>
      <c r="DG96" s="24">
        <f t="shared" si="90"/>
        <v>0</v>
      </c>
      <c r="DH96" s="24">
        <f t="shared" si="90"/>
        <v>0</v>
      </c>
      <c r="DI96" s="24">
        <f t="shared" si="90"/>
        <v>0</v>
      </c>
      <c r="DJ96" s="24">
        <f t="shared" si="90"/>
        <v>0</v>
      </c>
      <c r="DK96" s="24">
        <f t="shared" si="90"/>
        <v>0</v>
      </c>
      <c r="DL96" s="24">
        <f t="shared" si="90"/>
        <v>0</v>
      </c>
      <c r="DM96" s="24">
        <f t="shared" si="90"/>
        <v>43431975</v>
      </c>
      <c r="DN96" s="24">
        <f t="shared" si="90"/>
        <v>0</v>
      </c>
      <c r="DO96" s="24">
        <f t="shared" si="91"/>
        <v>0</v>
      </c>
      <c r="DP96" s="24">
        <f t="shared" si="91"/>
        <v>10500000</v>
      </c>
      <c r="DR96" s="29">
        <f t="shared" si="75"/>
        <v>310500000</v>
      </c>
      <c r="DS96" s="29">
        <f t="shared" si="36"/>
        <v>310500000</v>
      </c>
      <c r="DT96" s="29">
        <f t="shared" si="70"/>
        <v>310500000</v>
      </c>
    </row>
    <row r="97" spans="1:124" ht="78" customHeight="1" x14ac:dyDescent="0.25">
      <c r="A97" s="196"/>
      <c r="B97" s="194" t="s">
        <v>286</v>
      </c>
      <c r="C97" s="50" t="s">
        <v>287</v>
      </c>
      <c r="D97" s="21" t="s">
        <v>288</v>
      </c>
      <c r="E97" s="22">
        <v>301</v>
      </c>
      <c r="F97" s="23" t="s">
        <v>289</v>
      </c>
      <c r="G97" s="24">
        <f t="shared" si="84"/>
        <v>86145765</v>
      </c>
      <c r="H97" s="24"/>
      <c r="I97" s="24"/>
      <c r="J97" s="24"/>
      <c r="K97" s="24"/>
      <c r="L97" s="24"/>
      <c r="M97" s="24"/>
      <c r="N97" s="24"/>
      <c r="O97" s="24"/>
      <c r="P97" s="24"/>
      <c r="Q97" s="24"/>
      <c r="R97" s="24"/>
      <c r="S97" s="24"/>
      <c r="T97" s="24"/>
      <c r="U97" s="24"/>
      <c r="V97" s="24"/>
      <c r="W97" s="24"/>
      <c r="X97" s="24"/>
      <c r="Y97" s="24"/>
      <c r="Z97" s="24">
        <v>40000000</v>
      </c>
      <c r="AA97" s="24"/>
      <c r="AB97" s="24">
        <f>44000000+2145765</f>
        <v>46145765</v>
      </c>
      <c r="AC97" s="25">
        <f t="shared" si="73"/>
        <v>0.27859756077388131</v>
      </c>
      <c r="AD97" s="24">
        <f t="shared" si="85"/>
        <v>24000000</v>
      </c>
      <c r="AE97" s="24"/>
      <c r="AF97" s="24"/>
      <c r="AG97" s="24"/>
      <c r="AH97" s="24"/>
      <c r="AI97" s="24"/>
      <c r="AJ97" s="24"/>
      <c r="AK97" s="24"/>
      <c r="AL97" s="24"/>
      <c r="AM97" s="24"/>
      <c r="AN97" s="24"/>
      <c r="AO97" s="24"/>
      <c r="AP97" s="24"/>
      <c r="AQ97" s="24"/>
      <c r="AR97" s="24"/>
      <c r="AS97" s="24"/>
      <c r="AT97" s="24"/>
      <c r="AU97" s="24"/>
      <c r="AV97" s="24"/>
      <c r="AW97" s="24">
        <f>+'[1]FEBRERO 2018'!$AB$362</f>
        <v>4000000</v>
      </c>
      <c r="AX97" s="24"/>
      <c r="AY97" s="24">
        <f>+'[2]ENERO 2018'!$AF$325</f>
        <v>20000000</v>
      </c>
      <c r="AZ97" s="25">
        <f t="shared" si="77"/>
        <v>0.72140243922611869</v>
      </c>
      <c r="BA97" s="24">
        <f t="shared" si="62"/>
        <v>62145765</v>
      </c>
      <c r="BB97" s="24">
        <f t="shared" si="86"/>
        <v>0</v>
      </c>
      <c r="BC97" s="24">
        <f t="shared" si="86"/>
        <v>0</v>
      </c>
      <c r="BD97" s="24">
        <f t="shared" si="86"/>
        <v>0</v>
      </c>
      <c r="BE97" s="24">
        <f t="shared" si="86"/>
        <v>0</v>
      </c>
      <c r="BF97" s="24">
        <f t="shared" si="86"/>
        <v>0</v>
      </c>
      <c r="BG97" s="24">
        <f t="shared" si="86"/>
        <v>0</v>
      </c>
      <c r="BH97" s="24">
        <f t="shared" si="86"/>
        <v>0</v>
      </c>
      <c r="BI97" s="24">
        <f t="shared" si="86"/>
        <v>0</v>
      </c>
      <c r="BJ97" s="24">
        <f t="shared" si="86"/>
        <v>0</v>
      </c>
      <c r="BK97" s="24">
        <f t="shared" si="86"/>
        <v>0</v>
      </c>
      <c r="BL97" s="24">
        <f t="shared" si="86"/>
        <v>0</v>
      </c>
      <c r="BM97" s="24">
        <f t="shared" si="86"/>
        <v>0</v>
      </c>
      <c r="BN97" s="24">
        <f t="shared" si="86"/>
        <v>0</v>
      </c>
      <c r="BO97" s="24">
        <f t="shared" si="86"/>
        <v>0</v>
      </c>
      <c r="BP97" s="24">
        <f t="shared" si="86"/>
        <v>0</v>
      </c>
      <c r="BQ97" s="24">
        <f t="shared" si="86"/>
        <v>0</v>
      </c>
      <c r="BR97" s="24">
        <f t="shared" si="87"/>
        <v>0</v>
      </c>
      <c r="BS97" s="24">
        <f t="shared" si="87"/>
        <v>0</v>
      </c>
      <c r="BT97" s="24">
        <f t="shared" si="87"/>
        <v>36000000</v>
      </c>
      <c r="BU97" s="24">
        <f t="shared" si="87"/>
        <v>0</v>
      </c>
      <c r="BV97" s="24">
        <f t="shared" si="87"/>
        <v>26145765</v>
      </c>
      <c r="BW97" s="25">
        <f>+BX97/G97</f>
        <v>0.13922448770406765</v>
      </c>
      <c r="BX97" s="24">
        <f>SUM(BY97:CS97)</f>
        <v>11993600</v>
      </c>
      <c r="BY97" s="24"/>
      <c r="BZ97" s="24"/>
      <c r="CA97" s="24"/>
      <c r="CB97" s="24"/>
      <c r="CC97" s="24"/>
      <c r="CD97" s="24"/>
      <c r="CE97" s="24"/>
      <c r="CF97" s="24"/>
      <c r="CG97" s="24"/>
      <c r="CH97" s="24"/>
      <c r="CI97" s="24"/>
      <c r="CJ97" s="24"/>
      <c r="CK97" s="24"/>
      <c r="CL97" s="24"/>
      <c r="CM97" s="24"/>
      <c r="CN97" s="24"/>
      <c r="CO97" s="24"/>
      <c r="CP97" s="24"/>
      <c r="CQ97" s="24"/>
      <c r="CR97" s="24"/>
      <c r="CS97" s="24">
        <f>+'[2]ENERO 2018'!$H$323</f>
        <v>11993600</v>
      </c>
      <c r="CT97" s="25">
        <f>1-BW97</f>
        <v>0.86077551229593241</v>
      </c>
      <c r="CU97" s="24">
        <f t="shared" si="45"/>
        <v>74152165</v>
      </c>
      <c r="CV97" s="24">
        <f t="shared" si="89"/>
        <v>0</v>
      </c>
      <c r="CW97" s="24">
        <f t="shared" si="89"/>
        <v>0</v>
      </c>
      <c r="CX97" s="24"/>
      <c r="CY97" s="24">
        <f t="shared" si="90"/>
        <v>0</v>
      </c>
      <c r="CZ97" s="24">
        <f t="shared" si="90"/>
        <v>0</v>
      </c>
      <c r="DA97" s="24">
        <f t="shared" si="90"/>
        <v>0</v>
      </c>
      <c r="DB97" s="24">
        <f t="shared" si="90"/>
        <v>0</v>
      </c>
      <c r="DC97" s="24">
        <f t="shared" si="90"/>
        <v>0</v>
      </c>
      <c r="DD97" s="24">
        <f t="shared" si="90"/>
        <v>0</v>
      </c>
      <c r="DE97" s="24">
        <f t="shared" si="90"/>
        <v>0</v>
      </c>
      <c r="DF97" s="24">
        <f t="shared" si="90"/>
        <v>0</v>
      </c>
      <c r="DG97" s="24">
        <f t="shared" si="90"/>
        <v>0</v>
      </c>
      <c r="DH97" s="24">
        <f t="shared" si="90"/>
        <v>0</v>
      </c>
      <c r="DI97" s="24">
        <f t="shared" si="90"/>
        <v>0</v>
      </c>
      <c r="DJ97" s="24">
        <f t="shared" si="90"/>
        <v>0</v>
      </c>
      <c r="DK97" s="24">
        <f t="shared" si="90"/>
        <v>0</v>
      </c>
      <c r="DL97" s="24">
        <f t="shared" si="90"/>
        <v>0</v>
      </c>
      <c r="DM97" s="24">
        <f t="shared" si="90"/>
        <v>0</v>
      </c>
      <c r="DN97" s="24">
        <f t="shared" si="90"/>
        <v>40000000</v>
      </c>
      <c r="DO97" s="24">
        <f t="shared" si="91"/>
        <v>0</v>
      </c>
      <c r="DP97" s="24">
        <f t="shared" si="91"/>
        <v>34152165</v>
      </c>
      <c r="DR97" s="29">
        <f t="shared" si="75"/>
        <v>86145765</v>
      </c>
      <c r="DS97" s="29">
        <f t="shared" si="36"/>
        <v>86145765</v>
      </c>
      <c r="DT97" s="29">
        <f>+BX97+CU97</f>
        <v>86145765</v>
      </c>
    </row>
    <row r="98" spans="1:124" ht="45" customHeight="1" x14ac:dyDescent="0.25">
      <c r="A98" s="196"/>
      <c r="B98" s="190"/>
      <c r="C98" s="50" t="s">
        <v>290</v>
      </c>
      <c r="D98" s="21" t="s">
        <v>291</v>
      </c>
      <c r="E98" s="22">
        <v>301</v>
      </c>
      <c r="F98" s="23" t="s">
        <v>274</v>
      </c>
      <c r="G98" s="24">
        <f t="shared" si="84"/>
        <v>2500000</v>
      </c>
      <c r="H98" s="24"/>
      <c r="I98" s="24"/>
      <c r="J98" s="24"/>
      <c r="K98" s="24"/>
      <c r="L98" s="24"/>
      <c r="M98" s="24"/>
      <c r="N98" s="24"/>
      <c r="O98" s="24"/>
      <c r="P98" s="24"/>
      <c r="Q98" s="24"/>
      <c r="R98" s="24"/>
      <c r="S98" s="24"/>
      <c r="T98" s="24"/>
      <c r="U98" s="24"/>
      <c r="V98" s="24"/>
      <c r="W98" s="24"/>
      <c r="X98" s="24"/>
      <c r="Y98" s="24"/>
      <c r="Z98" s="24">
        <v>2500000</v>
      </c>
      <c r="AA98" s="24"/>
      <c r="AB98" s="24"/>
      <c r="AC98" s="25">
        <f t="shared" si="73"/>
        <v>0</v>
      </c>
      <c r="AD98" s="24">
        <f t="shared" si="85"/>
        <v>0</v>
      </c>
      <c r="AE98" s="24"/>
      <c r="AF98" s="24"/>
      <c r="AG98" s="24"/>
      <c r="AH98" s="24"/>
      <c r="AI98" s="24"/>
      <c r="AJ98" s="24"/>
      <c r="AK98" s="24"/>
      <c r="AL98" s="24"/>
      <c r="AM98" s="24"/>
      <c r="AN98" s="24"/>
      <c r="AO98" s="24"/>
      <c r="AP98" s="24"/>
      <c r="AQ98" s="24"/>
      <c r="AR98" s="24"/>
      <c r="AS98" s="24"/>
      <c r="AT98" s="24"/>
      <c r="AU98" s="24"/>
      <c r="AV98" s="24"/>
      <c r="AW98" s="24"/>
      <c r="AX98" s="24"/>
      <c r="AY98" s="24"/>
      <c r="AZ98" s="25">
        <f t="shared" si="77"/>
        <v>1</v>
      </c>
      <c r="BA98" s="24">
        <f t="shared" si="62"/>
        <v>2500000</v>
      </c>
      <c r="BB98" s="24">
        <f t="shared" si="86"/>
        <v>0</v>
      </c>
      <c r="BC98" s="24">
        <f t="shared" si="86"/>
        <v>0</v>
      </c>
      <c r="BD98" s="24">
        <f t="shared" si="86"/>
        <v>0</v>
      </c>
      <c r="BE98" s="24">
        <f t="shared" si="86"/>
        <v>0</v>
      </c>
      <c r="BF98" s="24">
        <f t="shared" si="86"/>
        <v>0</v>
      </c>
      <c r="BG98" s="24">
        <f t="shared" si="86"/>
        <v>0</v>
      </c>
      <c r="BH98" s="24">
        <f t="shared" si="86"/>
        <v>0</v>
      </c>
      <c r="BI98" s="24">
        <f t="shared" si="86"/>
        <v>0</v>
      </c>
      <c r="BJ98" s="24">
        <f t="shared" si="86"/>
        <v>0</v>
      </c>
      <c r="BK98" s="24">
        <f t="shared" si="86"/>
        <v>0</v>
      </c>
      <c r="BL98" s="24">
        <f t="shared" si="86"/>
        <v>0</v>
      </c>
      <c r="BM98" s="24">
        <f t="shared" si="86"/>
        <v>0</v>
      </c>
      <c r="BN98" s="24">
        <f t="shared" si="86"/>
        <v>0</v>
      </c>
      <c r="BO98" s="24">
        <f t="shared" si="86"/>
        <v>0</v>
      </c>
      <c r="BP98" s="24">
        <f t="shared" si="86"/>
        <v>0</v>
      </c>
      <c r="BQ98" s="24">
        <f t="shared" si="86"/>
        <v>0</v>
      </c>
      <c r="BR98" s="24">
        <f t="shared" si="87"/>
        <v>0</v>
      </c>
      <c r="BS98" s="24">
        <f t="shared" si="87"/>
        <v>0</v>
      </c>
      <c r="BT98" s="24">
        <f t="shared" si="87"/>
        <v>2500000</v>
      </c>
      <c r="BU98" s="24">
        <f t="shared" si="87"/>
        <v>0</v>
      </c>
      <c r="BV98" s="24">
        <f t="shared" si="87"/>
        <v>0</v>
      </c>
      <c r="BW98" s="25">
        <f>+BX98/G98</f>
        <v>0</v>
      </c>
      <c r="BX98" s="24">
        <f>SUM(BY98:CS98)</f>
        <v>0</v>
      </c>
      <c r="BY98" s="24"/>
      <c r="BZ98" s="24"/>
      <c r="CA98" s="24"/>
      <c r="CB98" s="24"/>
      <c r="CC98" s="24"/>
      <c r="CD98" s="24"/>
      <c r="CE98" s="24"/>
      <c r="CF98" s="24"/>
      <c r="CG98" s="24"/>
      <c r="CH98" s="24"/>
      <c r="CI98" s="24"/>
      <c r="CJ98" s="24"/>
      <c r="CK98" s="24"/>
      <c r="CL98" s="24"/>
      <c r="CM98" s="24"/>
      <c r="CN98" s="24"/>
      <c r="CO98" s="24"/>
      <c r="CP98" s="24"/>
      <c r="CQ98" s="24"/>
      <c r="CR98" s="24"/>
      <c r="CS98" s="24"/>
      <c r="CT98" s="25">
        <f>1-BW98</f>
        <v>1</v>
      </c>
      <c r="CU98" s="24">
        <f t="shared" si="45"/>
        <v>2500000</v>
      </c>
      <c r="CV98" s="24">
        <f t="shared" si="89"/>
        <v>0</v>
      </c>
      <c r="CW98" s="24">
        <f t="shared" si="89"/>
        <v>0</v>
      </c>
      <c r="CX98" s="24"/>
      <c r="CY98" s="24">
        <f t="shared" si="90"/>
        <v>0</v>
      </c>
      <c r="CZ98" s="24">
        <f t="shared" si="90"/>
        <v>0</v>
      </c>
      <c r="DA98" s="24">
        <f t="shared" si="90"/>
        <v>0</v>
      </c>
      <c r="DB98" s="24">
        <f t="shared" si="90"/>
        <v>0</v>
      </c>
      <c r="DC98" s="24">
        <f t="shared" si="90"/>
        <v>0</v>
      </c>
      <c r="DD98" s="24">
        <f t="shared" si="90"/>
        <v>0</v>
      </c>
      <c r="DE98" s="24">
        <f t="shared" si="90"/>
        <v>0</v>
      </c>
      <c r="DF98" s="24">
        <f t="shared" si="90"/>
        <v>0</v>
      </c>
      <c r="DG98" s="24">
        <f t="shared" si="90"/>
        <v>0</v>
      </c>
      <c r="DH98" s="24">
        <f t="shared" si="90"/>
        <v>0</v>
      </c>
      <c r="DI98" s="24">
        <f t="shared" si="90"/>
        <v>0</v>
      </c>
      <c r="DJ98" s="24">
        <f t="shared" si="90"/>
        <v>0</v>
      </c>
      <c r="DK98" s="24">
        <f t="shared" si="90"/>
        <v>0</v>
      </c>
      <c r="DL98" s="24">
        <f t="shared" si="90"/>
        <v>0</v>
      </c>
      <c r="DM98" s="24">
        <f t="shared" si="90"/>
        <v>0</v>
      </c>
      <c r="DN98" s="24">
        <f t="shared" si="90"/>
        <v>2500000</v>
      </c>
      <c r="DO98" s="24">
        <f t="shared" si="91"/>
        <v>0</v>
      </c>
      <c r="DP98" s="24">
        <f t="shared" si="91"/>
        <v>0</v>
      </c>
      <c r="DR98" s="29">
        <f t="shared" si="75"/>
        <v>2500000</v>
      </c>
      <c r="DS98" s="29">
        <f t="shared" si="36"/>
        <v>2500000</v>
      </c>
      <c r="DT98" s="29">
        <f>+BX98+CU98</f>
        <v>2500000</v>
      </c>
    </row>
    <row r="99" spans="1:124" ht="27.75" customHeight="1" x14ac:dyDescent="0.25">
      <c r="A99" s="196"/>
      <c r="B99" s="191" t="s">
        <v>292</v>
      </c>
      <c r="C99" s="50" t="s">
        <v>293</v>
      </c>
      <c r="D99" s="21" t="s">
        <v>294</v>
      </c>
      <c r="E99" s="22">
        <v>301</v>
      </c>
      <c r="F99" s="23" t="s">
        <v>274</v>
      </c>
      <c r="G99" s="24">
        <f t="shared" si="84"/>
        <v>1517992437</v>
      </c>
      <c r="H99" s="24">
        <v>258021182</v>
      </c>
      <c r="I99" s="24"/>
      <c r="J99" s="24">
        <v>848000</v>
      </c>
      <c r="K99" s="24"/>
      <c r="L99" s="24"/>
      <c r="M99" s="24"/>
      <c r="N99" s="24"/>
      <c r="O99" s="24"/>
      <c r="P99" s="24"/>
      <c r="Q99" s="24"/>
      <c r="R99" s="24"/>
      <c r="S99" s="24"/>
      <c r="T99" s="24"/>
      <c r="U99" s="24"/>
      <c r="V99" s="24"/>
      <c r="W99" s="24"/>
      <c r="X99" s="24"/>
      <c r="Y99" s="24"/>
      <c r="Z99" s="24">
        <v>1259123255</v>
      </c>
      <c r="AA99" s="24"/>
      <c r="AB99" s="24"/>
      <c r="AC99" s="25">
        <f>+AD99/G99</f>
        <v>0.99944136744075229</v>
      </c>
      <c r="AD99" s="24">
        <f t="shared" si="85"/>
        <v>1517144437</v>
      </c>
      <c r="AE99" s="24">
        <f>+'[2]ENERO 2018'!$J$346</f>
        <v>258021182</v>
      </c>
      <c r="AF99" s="24"/>
      <c r="AG99" s="24"/>
      <c r="AH99" s="24"/>
      <c r="AI99" s="24"/>
      <c r="AJ99" s="24"/>
      <c r="AK99" s="24"/>
      <c r="AL99" s="24"/>
      <c r="AM99" s="24"/>
      <c r="AN99" s="24"/>
      <c r="AO99" s="24"/>
      <c r="AP99" s="24"/>
      <c r="AQ99" s="24"/>
      <c r="AR99" s="24"/>
      <c r="AS99" s="24"/>
      <c r="AT99" s="24"/>
      <c r="AU99" s="24"/>
      <c r="AV99" s="24"/>
      <c r="AW99" s="24">
        <f>+'[2]ENERO 2018'!$AB$346</f>
        <v>1259123255</v>
      </c>
      <c r="AX99" s="24"/>
      <c r="AY99" s="24"/>
      <c r="AZ99" s="25">
        <f t="shared" si="77"/>
        <v>5.5863255924770705E-4</v>
      </c>
      <c r="BA99" s="24">
        <f t="shared" si="62"/>
        <v>848000</v>
      </c>
      <c r="BB99" s="24">
        <f t="shared" si="86"/>
        <v>0</v>
      </c>
      <c r="BC99" s="24">
        <f t="shared" si="86"/>
        <v>0</v>
      </c>
      <c r="BD99" s="24">
        <f t="shared" si="86"/>
        <v>848000</v>
      </c>
      <c r="BE99" s="24">
        <f t="shared" si="86"/>
        <v>0</v>
      </c>
      <c r="BF99" s="24">
        <f t="shared" si="86"/>
        <v>0</v>
      </c>
      <c r="BG99" s="24">
        <f t="shared" si="86"/>
        <v>0</v>
      </c>
      <c r="BH99" s="24">
        <f t="shared" si="86"/>
        <v>0</v>
      </c>
      <c r="BI99" s="24">
        <f t="shared" si="86"/>
        <v>0</v>
      </c>
      <c r="BJ99" s="24">
        <f t="shared" si="86"/>
        <v>0</v>
      </c>
      <c r="BK99" s="24">
        <f t="shared" si="86"/>
        <v>0</v>
      </c>
      <c r="BL99" s="24">
        <f t="shared" si="86"/>
        <v>0</v>
      </c>
      <c r="BM99" s="24">
        <f t="shared" si="86"/>
        <v>0</v>
      </c>
      <c r="BN99" s="24">
        <f t="shared" si="86"/>
        <v>0</v>
      </c>
      <c r="BO99" s="24">
        <f t="shared" si="86"/>
        <v>0</v>
      </c>
      <c r="BP99" s="24">
        <f t="shared" si="86"/>
        <v>0</v>
      </c>
      <c r="BQ99" s="24">
        <f t="shared" si="86"/>
        <v>0</v>
      </c>
      <c r="BR99" s="24">
        <f t="shared" si="87"/>
        <v>0</v>
      </c>
      <c r="BS99" s="24">
        <f t="shared" si="87"/>
        <v>0</v>
      </c>
      <c r="BT99" s="24">
        <f t="shared" si="87"/>
        <v>0</v>
      </c>
      <c r="BU99" s="24">
        <f t="shared" si="87"/>
        <v>0</v>
      </c>
      <c r="BV99" s="24">
        <f t="shared" si="87"/>
        <v>0</v>
      </c>
      <c r="BW99" s="25">
        <f>+BX99/G99</f>
        <v>0.97058814727151366</v>
      </c>
      <c r="BX99" s="24">
        <f t="shared" si="88"/>
        <v>1473345467</v>
      </c>
      <c r="BY99" s="24">
        <f>+'[2]ENERO 2018'!$H$347</f>
        <v>258021182</v>
      </c>
      <c r="BZ99" s="24"/>
      <c r="CA99" s="24"/>
      <c r="CB99" s="24"/>
      <c r="CC99" s="24"/>
      <c r="CD99" s="24"/>
      <c r="CE99" s="24"/>
      <c r="CF99" s="24"/>
      <c r="CG99" s="24"/>
      <c r="CH99" s="24"/>
      <c r="CI99" s="24"/>
      <c r="CJ99" s="24"/>
      <c r="CK99" s="24"/>
      <c r="CL99" s="24"/>
      <c r="CM99" s="24"/>
      <c r="CN99" s="24"/>
      <c r="CO99" s="24"/>
      <c r="CP99" s="24"/>
      <c r="CQ99" s="24">
        <f>+'[1]FEBRERO 2018'!$H$389</f>
        <v>1215324285</v>
      </c>
      <c r="CR99" s="24"/>
      <c r="CS99" s="24"/>
      <c r="CT99" s="25">
        <f t="shared" si="66"/>
        <v>2.9411852728486343E-2</v>
      </c>
      <c r="CU99" s="24">
        <f t="shared" si="45"/>
        <v>44646970</v>
      </c>
      <c r="CV99" s="24">
        <f t="shared" si="89"/>
        <v>0</v>
      </c>
      <c r="CW99" s="24">
        <f t="shared" si="89"/>
        <v>0</v>
      </c>
      <c r="CX99" s="24">
        <f t="shared" si="89"/>
        <v>848000</v>
      </c>
      <c r="CY99" s="24">
        <f t="shared" si="90"/>
        <v>0</v>
      </c>
      <c r="CZ99" s="24">
        <f t="shared" si="90"/>
        <v>0</v>
      </c>
      <c r="DA99" s="24">
        <f t="shared" si="90"/>
        <v>0</v>
      </c>
      <c r="DB99" s="24">
        <f t="shared" si="90"/>
        <v>0</v>
      </c>
      <c r="DC99" s="24">
        <f t="shared" si="90"/>
        <v>0</v>
      </c>
      <c r="DD99" s="24">
        <f t="shared" si="90"/>
        <v>0</v>
      </c>
      <c r="DE99" s="24">
        <f t="shared" si="90"/>
        <v>0</v>
      </c>
      <c r="DF99" s="24">
        <f t="shared" si="90"/>
        <v>0</v>
      </c>
      <c r="DG99" s="24">
        <f t="shared" si="90"/>
        <v>0</v>
      </c>
      <c r="DH99" s="24">
        <f t="shared" si="90"/>
        <v>0</v>
      </c>
      <c r="DI99" s="24">
        <f t="shared" si="90"/>
        <v>0</v>
      </c>
      <c r="DJ99" s="24">
        <f t="shared" si="90"/>
        <v>0</v>
      </c>
      <c r="DK99" s="24">
        <f t="shared" si="90"/>
        <v>0</v>
      </c>
      <c r="DL99" s="24">
        <f t="shared" si="90"/>
        <v>0</v>
      </c>
      <c r="DM99" s="24">
        <f t="shared" si="90"/>
        <v>0</v>
      </c>
      <c r="DN99" s="24">
        <f t="shared" si="90"/>
        <v>43798970</v>
      </c>
      <c r="DO99" s="24">
        <f t="shared" si="91"/>
        <v>0</v>
      </c>
      <c r="DP99" s="24">
        <f t="shared" si="91"/>
        <v>0</v>
      </c>
      <c r="DR99" s="29">
        <f t="shared" si="75"/>
        <v>1517992437</v>
      </c>
      <c r="DS99" s="29">
        <f t="shared" si="36"/>
        <v>1517992437</v>
      </c>
      <c r="DT99" s="29">
        <f t="shared" si="70"/>
        <v>1517992437</v>
      </c>
    </row>
    <row r="100" spans="1:124" ht="30.75" customHeight="1" x14ac:dyDescent="0.25">
      <c r="A100" s="196"/>
      <c r="B100" s="192"/>
      <c r="C100" s="50" t="s">
        <v>295</v>
      </c>
      <c r="D100" s="21" t="s">
        <v>296</v>
      </c>
      <c r="E100" s="22">
        <v>301</v>
      </c>
      <c r="F100" s="23" t="s">
        <v>274</v>
      </c>
      <c r="G100" s="24">
        <f t="shared" si="84"/>
        <v>30000000</v>
      </c>
      <c r="H100" s="24"/>
      <c r="I100" s="24"/>
      <c r="J100" s="24"/>
      <c r="K100" s="24"/>
      <c r="L100" s="24"/>
      <c r="M100" s="24"/>
      <c r="N100" s="24"/>
      <c r="O100" s="24"/>
      <c r="P100" s="24"/>
      <c r="Q100" s="24"/>
      <c r="R100" s="24"/>
      <c r="S100" s="24"/>
      <c r="T100" s="24"/>
      <c r="U100" s="24"/>
      <c r="V100" s="24"/>
      <c r="W100" s="24"/>
      <c r="X100" s="24"/>
      <c r="Y100" s="24"/>
      <c r="Z100" s="24">
        <v>30000000</v>
      </c>
      <c r="AA100" s="24"/>
      <c r="AB100" s="24"/>
      <c r="AC100" s="25">
        <f>+AD100/G100</f>
        <v>0.87220209999999998</v>
      </c>
      <c r="AD100" s="24">
        <f t="shared" si="85"/>
        <v>26166063</v>
      </c>
      <c r="AE100" s="24"/>
      <c r="AF100" s="24"/>
      <c r="AG100" s="24"/>
      <c r="AH100" s="24"/>
      <c r="AI100" s="24"/>
      <c r="AJ100" s="24"/>
      <c r="AK100" s="24"/>
      <c r="AL100" s="24"/>
      <c r="AM100" s="24"/>
      <c r="AN100" s="24"/>
      <c r="AO100" s="24"/>
      <c r="AP100" s="24"/>
      <c r="AQ100" s="24"/>
      <c r="AR100" s="24"/>
      <c r="AS100" s="24"/>
      <c r="AT100" s="24"/>
      <c r="AU100" s="24"/>
      <c r="AV100" s="24"/>
      <c r="AW100" s="24">
        <f>+'[1]FEBRERO 2018'!$AB$396</f>
        <v>26166063</v>
      </c>
      <c r="AX100" s="24"/>
      <c r="AY100" s="24"/>
      <c r="AZ100" s="25">
        <f t="shared" si="77"/>
        <v>0.12779790000000002</v>
      </c>
      <c r="BA100" s="24">
        <f t="shared" si="62"/>
        <v>3833937</v>
      </c>
      <c r="BB100" s="24">
        <f t="shared" si="86"/>
        <v>0</v>
      </c>
      <c r="BC100" s="24">
        <f t="shared" si="86"/>
        <v>0</v>
      </c>
      <c r="BD100" s="24">
        <f t="shared" si="86"/>
        <v>0</v>
      </c>
      <c r="BE100" s="24">
        <f t="shared" si="86"/>
        <v>0</v>
      </c>
      <c r="BF100" s="24">
        <f t="shared" si="86"/>
        <v>0</v>
      </c>
      <c r="BG100" s="24">
        <f t="shared" si="86"/>
        <v>0</v>
      </c>
      <c r="BH100" s="24">
        <f t="shared" si="86"/>
        <v>0</v>
      </c>
      <c r="BI100" s="24">
        <f t="shared" si="86"/>
        <v>0</v>
      </c>
      <c r="BJ100" s="24">
        <f t="shared" si="86"/>
        <v>0</v>
      </c>
      <c r="BK100" s="24">
        <f t="shared" si="86"/>
        <v>0</v>
      </c>
      <c r="BL100" s="24">
        <f t="shared" si="86"/>
        <v>0</v>
      </c>
      <c r="BM100" s="24">
        <f t="shared" si="86"/>
        <v>0</v>
      </c>
      <c r="BN100" s="24">
        <f t="shared" si="86"/>
        <v>0</v>
      </c>
      <c r="BO100" s="24">
        <f t="shared" si="86"/>
        <v>0</v>
      </c>
      <c r="BP100" s="24">
        <f t="shared" si="86"/>
        <v>0</v>
      </c>
      <c r="BQ100" s="24">
        <f t="shared" si="86"/>
        <v>0</v>
      </c>
      <c r="BR100" s="24">
        <f t="shared" si="87"/>
        <v>0</v>
      </c>
      <c r="BS100" s="24">
        <f t="shared" si="87"/>
        <v>0</v>
      </c>
      <c r="BT100" s="24">
        <f t="shared" si="87"/>
        <v>3833937</v>
      </c>
      <c r="BU100" s="24">
        <f t="shared" si="87"/>
        <v>0</v>
      </c>
      <c r="BV100" s="24">
        <f t="shared" si="87"/>
        <v>0</v>
      </c>
      <c r="BW100" s="25">
        <f>+BX100/G100</f>
        <v>0.87185429999999997</v>
      </c>
      <c r="BX100" s="24">
        <f t="shared" si="88"/>
        <v>26155629</v>
      </c>
      <c r="BY100" s="24"/>
      <c r="BZ100" s="24"/>
      <c r="CA100" s="24"/>
      <c r="CB100" s="24"/>
      <c r="CC100" s="24"/>
      <c r="CD100" s="24"/>
      <c r="CE100" s="24"/>
      <c r="CF100" s="24"/>
      <c r="CG100" s="24"/>
      <c r="CH100" s="24"/>
      <c r="CI100" s="24"/>
      <c r="CJ100" s="24"/>
      <c r="CK100" s="24"/>
      <c r="CL100" s="24"/>
      <c r="CM100" s="24"/>
      <c r="CN100" s="24"/>
      <c r="CO100" s="24"/>
      <c r="CP100" s="24"/>
      <c r="CQ100" s="24">
        <f>+'[2]ENERO 2018'!$H$356</f>
        <v>26155629</v>
      </c>
      <c r="CR100" s="24"/>
      <c r="CS100" s="24"/>
      <c r="CT100" s="25">
        <f t="shared" si="66"/>
        <v>0.12814570000000003</v>
      </c>
      <c r="CU100" s="24">
        <f t="shared" si="45"/>
        <v>3844371</v>
      </c>
      <c r="CV100" s="24">
        <f t="shared" si="89"/>
        <v>0</v>
      </c>
      <c r="CW100" s="24">
        <f t="shared" si="89"/>
        <v>0</v>
      </c>
      <c r="CX100" s="24"/>
      <c r="CY100" s="24">
        <f t="shared" si="90"/>
        <v>0</v>
      </c>
      <c r="CZ100" s="24">
        <f t="shared" si="90"/>
        <v>0</v>
      </c>
      <c r="DA100" s="24">
        <f t="shared" si="90"/>
        <v>0</v>
      </c>
      <c r="DB100" s="24">
        <f t="shared" si="90"/>
        <v>0</v>
      </c>
      <c r="DC100" s="24">
        <f t="shared" si="90"/>
        <v>0</v>
      </c>
      <c r="DD100" s="24">
        <f t="shared" si="90"/>
        <v>0</v>
      </c>
      <c r="DE100" s="24">
        <f t="shared" si="90"/>
        <v>0</v>
      </c>
      <c r="DF100" s="24">
        <f t="shared" si="90"/>
        <v>0</v>
      </c>
      <c r="DG100" s="24">
        <f t="shared" si="90"/>
        <v>0</v>
      </c>
      <c r="DH100" s="24">
        <f t="shared" si="90"/>
        <v>0</v>
      </c>
      <c r="DI100" s="24">
        <f t="shared" si="90"/>
        <v>0</v>
      </c>
      <c r="DJ100" s="24">
        <f t="shared" si="90"/>
        <v>0</v>
      </c>
      <c r="DK100" s="24">
        <f t="shared" si="90"/>
        <v>0</v>
      </c>
      <c r="DL100" s="24">
        <f t="shared" si="90"/>
        <v>0</v>
      </c>
      <c r="DM100" s="24">
        <f t="shared" si="90"/>
        <v>0</v>
      </c>
      <c r="DN100" s="24">
        <f t="shared" si="90"/>
        <v>3844371</v>
      </c>
      <c r="DO100" s="24">
        <f t="shared" si="91"/>
        <v>0</v>
      </c>
      <c r="DP100" s="24">
        <f t="shared" si="91"/>
        <v>0</v>
      </c>
      <c r="DR100" s="29">
        <f t="shared" si="75"/>
        <v>30000000</v>
      </c>
      <c r="DS100" s="29">
        <f t="shared" si="36"/>
        <v>30000000</v>
      </c>
      <c r="DT100" s="29">
        <f t="shared" si="70"/>
        <v>30000000</v>
      </c>
    </row>
    <row r="101" spans="1:124" ht="90.75" customHeight="1" x14ac:dyDescent="0.25">
      <c r="A101" s="196"/>
      <c r="B101" s="53" t="s">
        <v>297</v>
      </c>
      <c r="C101" s="50" t="s">
        <v>298</v>
      </c>
      <c r="D101" s="21" t="s">
        <v>299</v>
      </c>
      <c r="E101" s="22">
        <v>301</v>
      </c>
      <c r="F101" s="23" t="s">
        <v>274</v>
      </c>
      <c r="G101" s="24">
        <f t="shared" si="84"/>
        <v>3000000</v>
      </c>
      <c r="H101" s="24"/>
      <c r="I101" s="24"/>
      <c r="J101" s="24"/>
      <c r="K101" s="24"/>
      <c r="L101" s="24"/>
      <c r="M101" s="24"/>
      <c r="N101" s="24"/>
      <c r="O101" s="24"/>
      <c r="P101" s="24"/>
      <c r="Q101" s="24"/>
      <c r="R101" s="24"/>
      <c r="S101" s="24"/>
      <c r="T101" s="24"/>
      <c r="U101" s="24"/>
      <c r="V101" s="24"/>
      <c r="W101" s="24"/>
      <c r="X101" s="24"/>
      <c r="Y101" s="24"/>
      <c r="Z101" s="24">
        <v>3000000</v>
      </c>
      <c r="AA101" s="24"/>
      <c r="AB101" s="24"/>
      <c r="AC101" s="25">
        <f>+AD101/G101</f>
        <v>0</v>
      </c>
      <c r="AD101" s="24">
        <f t="shared" si="85"/>
        <v>0</v>
      </c>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5">
        <f t="shared" si="77"/>
        <v>1</v>
      </c>
      <c r="BA101" s="24">
        <f t="shared" si="62"/>
        <v>3000000</v>
      </c>
      <c r="BB101" s="24">
        <f t="shared" si="86"/>
        <v>0</v>
      </c>
      <c r="BC101" s="24">
        <f t="shared" si="86"/>
        <v>0</v>
      </c>
      <c r="BD101" s="24">
        <f t="shared" si="86"/>
        <v>0</v>
      </c>
      <c r="BE101" s="24">
        <f t="shared" si="86"/>
        <v>0</v>
      </c>
      <c r="BF101" s="24">
        <f t="shared" si="86"/>
        <v>0</v>
      </c>
      <c r="BG101" s="24">
        <f t="shared" si="86"/>
        <v>0</v>
      </c>
      <c r="BH101" s="24">
        <f t="shared" si="86"/>
        <v>0</v>
      </c>
      <c r="BI101" s="24">
        <f t="shared" si="86"/>
        <v>0</v>
      </c>
      <c r="BJ101" s="24">
        <f t="shared" si="86"/>
        <v>0</v>
      </c>
      <c r="BK101" s="24">
        <f t="shared" si="86"/>
        <v>0</v>
      </c>
      <c r="BL101" s="24">
        <f t="shared" si="86"/>
        <v>0</v>
      </c>
      <c r="BM101" s="24">
        <f t="shared" si="86"/>
        <v>0</v>
      </c>
      <c r="BN101" s="24">
        <f t="shared" si="86"/>
        <v>0</v>
      </c>
      <c r="BO101" s="24">
        <f t="shared" si="86"/>
        <v>0</v>
      </c>
      <c r="BP101" s="24">
        <f t="shared" si="86"/>
        <v>0</v>
      </c>
      <c r="BQ101" s="24">
        <f t="shared" si="86"/>
        <v>0</v>
      </c>
      <c r="BR101" s="24">
        <f t="shared" si="87"/>
        <v>0</v>
      </c>
      <c r="BS101" s="24">
        <f t="shared" si="87"/>
        <v>0</v>
      </c>
      <c r="BT101" s="24">
        <f t="shared" si="87"/>
        <v>3000000</v>
      </c>
      <c r="BU101" s="24">
        <f t="shared" si="87"/>
        <v>0</v>
      </c>
      <c r="BV101" s="24">
        <f t="shared" si="87"/>
        <v>0</v>
      </c>
      <c r="BW101" s="25">
        <f>+BX101/G101</f>
        <v>0</v>
      </c>
      <c r="BX101" s="24">
        <f t="shared" si="88"/>
        <v>0</v>
      </c>
      <c r="BY101" s="24"/>
      <c r="BZ101" s="24"/>
      <c r="CA101" s="24"/>
      <c r="CB101" s="24"/>
      <c r="CC101" s="24"/>
      <c r="CD101" s="24"/>
      <c r="CE101" s="24"/>
      <c r="CF101" s="24"/>
      <c r="CG101" s="24"/>
      <c r="CH101" s="24"/>
      <c r="CI101" s="24"/>
      <c r="CJ101" s="24"/>
      <c r="CK101" s="24"/>
      <c r="CL101" s="24"/>
      <c r="CM101" s="24"/>
      <c r="CN101" s="24"/>
      <c r="CO101" s="24"/>
      <c r="CP101" s="24"/>
      <c r="CQ101" s="24"/>
      <c r="CR101" s="24"/>
      <c r="CS101" s="24"/>
      <c r="CT101" s="25">
        <f t="shared" si="66"/>
        <v>1</v>
      </c>
      <c r="CU101" s="24">
        <f t="shared" ref="CU101:CU122" si="92">SUM(CV101:DP101)</f>
        <v>3000000</v>
      </c>
      <c r="CV101" s="24">
        <f t="shared" si="89"/>
        <v>0</v>
      </c>
      <c r="CW101" s="24">
        <f t="shared" si="89"/>
        <v>0</v>
      </c>
      <c r="CX101" s="24"/>
      <c r="CY101" s="24">
        <f t="shared" si="90"/>
        <v>0</v>
      </c>
      <c r="CZ101" s="24">
        <f t="shared" si="90"/>
        <v>0</v>
      </c>
      <c r="DA101" s="24">
        <f t="shared" si="90"/>
        <v>0</v>
      </c>
      <c r="DB101" s="24">
        <f t="shared" si="90"/>
        <v>0</v>
      </c>
      <c r="DC101" s="24">
        <f t="shared" si="90"/>
        <v>0</v>
      </c>
      <c r="DD101" s="24">
        <f t="shared" si="90"/>
        <v>0</v>
      </c>
      <c r="DE101" s="24">
        <f t="shared" si="90"/>
        <v>0</v>
      </c>
      <c r="DF101" s="24">
        <f t="shared" si="90"/>
        <v>0</v>
      </c>
      <c r="DG101" s="24">
        <f t="shared" si="90"/>
        <v>0</v>
      </c>
      <c r="DH101" s="24">
        <f t="shared" si="90"/>
        <v>0</v>
      </c>
      <c r="DI101" s="24">
        <f t="shared" si="90"/>
        <v>0</v>
      </c>
      <c r="DJ101" s="24">
        <f t="shared" si="90"/>
        <v>0</v>
      </c>
      <c r="DK101" s="24">
        <f>W101-CN101</f>
        <v>0</v>
      </c>
      <c r="DL101" s="24">
        <f t="shared" si="90"/>
        <v>0</v>
      </c>
      <c r="DM101" s="24">
        <f t="shared" si="90"/>
        <v>0</v>
      </c>
      <c r="DN101" s="24">
        <f t="shared" si="90"/>
        <v>3000000</v>
      </c>
      <c r="DO101" s="24">
        <f t="shared" si="91"/>
        <v>0</v>
      </c>
      <c r="DP101" s="24">
        <f t="shared" si="91"/>
        <v>0</v>
      </c>
      <c r="DR101" s="29">
        <f t="shared" si="75"/>
        <v>3000000</v>
      </c>
      <c r="DS101" s="29">
        <f t="shared" si="36"/>
        <v>3000000</v>
      </c>
      <c r="DT101" s="29">
        <f t="shared" si="70"/>
        <v>3000000</v>
      </c>
    </row>
    <row r="102" spans="1:124" ht="17.25" customHeight="1" x14ac:dyDescent="0.25">
      <c r="A102" s="85"/>
      <c r="B102" s="178" t="s">
        <v>300</v>
      </c>
      <c r="C102" s="50" t="s">
        <v>301</v>
      </c>
      <c r="D102" s="86" t="s">
        <v>302</v>
      </c>
      <c r="E102" s="22">
        <v>301</v>
      </c>
      <c r="F102" s="23" t="s">
        <v>274</v>
      </c>
      <c r="G102" s="40">
        <f t="shared" si="84"/>
        <v>80000000</v>
      </c>
      <c r="H102" s="40"/>
      <c r="I102" s="40"/>
      <c r="J102" s="40"/>
      <c r="K102" s="40"/>
      <c r="L102" s="40"/>
      <c r="M102" s="40"/>
      <c r="N102" s="40"/>
      <c r="O102" s="40"/>
      <c r="P102" s="40"/>
      <c r="Q102" s="40"/>
      <c r="R102" s="40"/>
      <c r="S102" s="40"/>
      <c r="T102" s="40"/>
      <c r="U102" s="40"/>
      <c r="V102" s="40"/>
      <c r="W102" s="40"/>
      <c r="X102" s="40"/>
      <c r="Y102" s="40"/>
      <c r="Z102" s="40">
        <v>80000000</v>
      </c>
      <c r="AA102" s="40"/>
      <c r="AB102" s="40"/>
      <c r="AC102" s="25">
        <f t="shared" ref="AC102:AC120" si="93">+AD102/G102</f>
        <v>0.58610486250000005</v>
      </c>
      <c r="AD102" s="24">
        <f t="shared" si="85"/>
        <v>46888389</v>
      </c>
      <c r="AE102" s="40"/>
      <c r="AF102" s="40"/>
      <c r="AG102" s="40"/>
      <c r="AH102" s="40"/>
      <c r="AI102" s="40"/>
      <c r="AJ102" s="40"/>
      <c r="AK102" s="40"/>
      <c r="AL102" s="40"/>
      <c r="AM102" s="40"/>
      <c r="AN102" s="40"/>
      <c r="AO102" s="40"/>
      <c r="AP102" s="40"/>
      <c r="AQ102" s="40"/>
      <c r="AR102" s="40"/>
      <c r="AS102" s="40"/>
      <c r="AT102" s="40"/>
      <c r="AU102" s="40"/>
      <c r="AV102" s="40"/>
      <c r="AW102" s="40">
        <f>+'[2]ENERO 2018'!$AB$376</f>
        <v>46888389</v>
      </c>
      <c r="AX102" s="40"/>
      <c r="AY102" s="40"/>
      <c r="AZ102" s="25">
        <f t="shared" si="77"/>
        <v>0.41389513749999995</v>
      </c>
      <c r="BA102" s="24">
        <f t="shared" si="62"/>
        <v>33111611</v>
      </c>
      <c r="BB102" s="24">
        <f t="shared" si="86"/>
        <v>0</v>
      </c>
      <c r="BC102" s="24">
        <f t="shared" si="86"/>
        <v>0</v>
      </c>
      <c r="BD102" s="24">
        <f t="shared" si="86"/>
        <v>0</v>
      </c>
      <c r="BE102" s="24">
        <f t="shared" si="86"/>
        <v>0</v>
      </c>
      <c r="BF102" s="24">
        <f t="shared" si="86"/>
        <v>0</v>
      </c>
      <c r="BG102" s="24">
        <f t="shared" si="86"/>
        <v>0</v>
      </c>
      <c r="BH102" s="24">
        <f t="shared" si="86"/>
        <v>0</v>
      </c>
      <c r="BI102" s="24">
        <f t="shared" si="86"/>
        <v>0</v>
      </c>
      <c r="BJ102" s="24">
        <f t="shared" si="86"/>
        <v>0</v>
      </c>
      <c r="BK102" s="24">
        <f t="shared" si="86"/>
        <v>0</v>
      </c>
      <c r="BL102" s="24">
        <f t="shared" si="86"/>
        <v>0</v>
      </c>
      <c r="BM102" s="24">
        <f t="shared" si="86"/>
        <v>0</v>
      </c>
      <c r="BN102" s="24">
        <f t="shared" si="86"/>
        <v>0</v>
      </c>
      <c r="BO102" s="24">
        <f t="shared" si="86"/>
        <v>0</v>
      </c>
      <c r="BP102" s="24">
        <f t="shared" si="86"/>
        <v>0</v>
      </c>
      <c r="BQ102" s="24">
        <f t="shared" si="86"/>
        <v>0</v>
      </c>
      <c r="BR102" s="24">
        <f t="shared" si="87"/>
        <v>0</v>
      </c>
      <c r="BS102" s="24">
        <f t="shared" si="87"/>
        <v>0</v>
      </c>
      <c r="BT102" s="24">
        <f t="shared" si="87"/>
        <v>33111611</v>
      </c>
      <c r="BU102" s="24">
        <f t="shared" si="87"/>
        <v>0</v>
      </c>
      <c r="BV102" s="24">
        <f t="shared" si="87"/>
        <v>0</v>
      </c>
      <c r="BW102" s="25">
        <f t="shared" ref="BW102:BW120" si="94">+BX102/G102</f>
        <v>0.58610486250000005</v>
      </c>
      <c r="BX102" s="24">
        <f t="shared" si="88"/>
        <v>46888389</v>
      </c>
      <c r="BY102" s="40"/>
      <c r="BZ102" s="40"/>
      <c r="CA102" s="40"/>
      <c r="CB102" s="40"/>
      <c r="CC102" s="40"/>
      <c r="CD102" s="40"/>
      <c r="CE102" s="40"/>
      <c r="CF102" s="40"/>
      <c r="CG102" s="40"/>
      <c r="CH102" s="40"/>
      <c r="CI102" s="40"/>
      <c r="CJ102" s="40"/>
      <c r="CK102" s="40"/>
      <c r="CL102" s="40"/>
      <c r="CM102" s="40"/>
      <c r="CN102" s="40"/>
      <c r="CO102" s="40"/>
      <c r="CP102" s="40"/>
      <c r="CQ102" s="40">
        <f>+'[2]ENERO 2018'!$H$374</f>
        <v>46888389</v>
      </c>
      <c r="CR102" s="40"/>
      <c r="CS102" s="40"/>
      <c r="CT102" s="25">
        <f t="shared" si="66"/>
        <v>0.41389513749999995</v>
      </c>
      <c r="CU102" s="24">
        <f t="shared" si="92"/>
        <v>33111611</v>
      </c>
      <c r="CV102" s="24">
        <f t="shared" si="89"/>
        <v>0</v>
      </c>
      <c r="CW102" s="24">
        <f t="shared" si="89"/>
        <v>0</v>
      </c>
      <c r="CX102" s="24"/>
      <c r="CY102" s="24">
        <f t="shared" si="90"/>
        <v>0</v>
      </c>
      <c r="CZ102" s="24">
        <f t="shared" si="90"/>
        <v>0</v>
      </c>
      <c r="DA102" s="24">
        <f t="shared" si="90"/>
        <v>0</v>
      </c>
      <c r="DB102" s="24">
        <f t="shared" si="90"/>
        <v>0</v>
      </c>
      <c r="DC102" s="24">
        <f t="shared" si="90"/>
        <v>0</v>
      </c>
      <c r="DD102" s="24">
        <f t="shared" si="90"/>
        <v>0</v>
      </c>
      <c r="DE102" s="24">
        <f t="shared" si="90"/>
        <v>0</v>
      </c>
      <c r="DF102" s="24">
        <f t="shared" si="90"/>
        <v>0</v>
      </c>
      <c r="DG102" s="24">
        <f t="shared" si="90"/>
        <v>0</v>
      </c>
      <c r="DH102" s="24">
        <f t="shared" si="90"/>
        <v>0</v>
      </c>
      <c r="DI102" s="24">
        <f t="shared" si="90"/>
        <v>0</v>
      </c>
      <c r="DJ102" s="24">
        <f t="shared" si="90"/>
        <v>0</v>
      </c>
      <c r="DK102" s="24">
        <f t="shared" si="90"/>
        <v>0</v>
      </c>
      <c r="DL102" s="24">
        <f t="shared" si="90"/>
        <v>0</v>
      </c>
      <c r="DM102" s="24">
        <f t="shared" si="90"/>
        <v>0</v>
      </c>
      <c r="DN102" s="24">
        <f t="shared" si="90"/>
        <v>33111611</v>
      </c>
      <c r="DO102" s="24">
        <f t="shared" si="91"/>
        <v>0</v>
      </c>
      <c r="DP102" s="24">
        <f t="shared" si="91"/>
        <v>0</v>
      </c>
      <c r="DR102" s="29">
        <f t="shared" si="75"/>
        <v>80000000</v>
      </c>
      <c r="DS102" s="29">
        <f t="shared" si="36"/>
        <v>80000000</v>
      </c>
      <c r="DT102" s="29">
        <f t="shared" si="70"/>
        <v>80000000</v>
      </c>
    </row>
    <row r="103" spans="1:124" ht="27.75" customHeight="1" x14ac:dyDescent="0.25">
      <c r="A103" s="85"/>
      <c r="B103" s="179"/>
      <c r="C103" s="50" t="s">
        <v>303</v>
      </c>
      <c r="D103" s="86" t="s">
        <v>304</v>
      </c>
      <c r="E103" s="22">
        <v>301</v>
      </c>
      <c r="F103" s="23" t="s">
        <v>274</v>
      </c>
      <c r="G103" s="40">
        <f t="shared" si="84"/>
        <v>70000000</v>
      </c>
      <c r="H103" s="40"/>
      <c r="I103" s="40"/>
      <c r="J103" s="40"/>
      <c r="K103" s="40"/>
      <c r="L103" s="40"/>
      <c r="M103" s="40"/>
      <c r="N103" s="40"/>
      <c r="O103" s="40"/>
      <c r="P103" s="40"/>
      <c r="Q103" s="40"/>
      <c r="R103" s="40"/>
      <c r="S103" s="40"/>
      <c r="T103" s="40"/>
      <c r="U103" s="40"/>
      <c r="V103" s="40"/>
      <c r="W103" s="40"/>
      <c r="X103" s="40"/>
      <c r="Y103" s="40"/>
      <c r="Z103" s="40">
        <v>70000000</v>
      </c>
      <c r="AA103" s="40"/>
      <c r="AB103" s="40"/>
      <c r="AC103" s="25">
        <f t="shared" si="93"/>
        <v>0.45027519999999999</v>
      </c>
      <c r="AD103" s="24">
        <f t="shared" si="85"/>
        <v>31519264</v>
      </c>
      <c r="AE103" s="40"/>
      <c r="AF103" s="40"/>
      <c r="AG103" s="40"/>
      <c r="AH103" s="40"/>
      <c r="AI103" s="40"/>
      <c r="AJ103" s="40"/>
      <c r="AK103" s="40"/>
      <c r="AL103" s="40"/>
      <c r="AM103" s="40"/>
      <c r="AN103" s="40"/>
      <c r="AO103" s="40"/>
      <c r="AP103" s="40"/>
      <c r="AQ103" s="40"/>
      <c r="AR103" s="40"/>
      <c r="AS103" s="40"/>
      <c r="AT103" s="40"/>
      <c r="AU103" s="40"/>
      <c r="AV103" s="40"/>
      <c r="AW103" s="40">
        <f>+'[2]ENERO 2018'!$AB$392</f>
        <v>31519264</v>
      </c>
      <c r="AX103" s="40"/>
      <c r="AY103" s="40"/>
      <c r="AZ103" s="25">
        <f t="shared" si="77"/>
        <v>0.54972480000000001</v>
      </c>
      <c r="BA103" s="24">
        <f t="shared" si="62"/>
        <v>38480736</v>
      </c>
      <c r="BB103" s="24">
        <f t="shared" si="86"/>
        <v>0</v>
      </c>
      <c r="BC103" s="24">
        <f t="shared" si="86"/>
        <v>0</v>
      </c>
      <c r="BD103" s="24">
        <f t="shared" si="86"/>
        <v>0</v>
      </c>
      <c r="BE103" s="24">
        <f t="shared" si="86"/>
        <v>0</v>
      </c>
      <c r="BF103" s="24">
        <f t="shared" si="86"/>
        <v>0</v>
      </c>
      <c r="BG103" s="24">
        <f t="shared" si="86"/>
        <v>0</v>
      </c>
      <c r="BH103" s="24">
        <f t="shared" si="86"/>
        <v>0</v>
      </c>
      <c r="BI103" s="24">
        <f t="shared" si="86"/>
        <v>0</v>
      </c>
      <c r="BJ103" s="24">
        <f t="shared" si="86"/>
        <v>0</v>
      </c>
      <c r="BK103" s="24">
        <f t="shared" si="86"/>
        <v>0</v>
      </c>
      <c r="BL103" s="24">
        <f t="shared" si="86"/>
        <v>0</v>
      </c>
      <c r="BM103" s="24">
        <f t="shared" si="86"/>
        <v>0</v>
      </c>
      <c r="BN103" s="24">
        <f t="shared" si="86"/>
        <v>0</v>
      </c>
      <c r="BO103" s="24">
        <f t="shared" si="86"/>
        <v>0</v>
      </c>
      <c r="BP103" s="24">
        <f t="shared" si="86"/>
        <v>0</v>
      </c>
      <c r="BQ103" s="24">
        <f t="shared" si="86"/>
        <v>0</v>
      </c>
      <c r="BR103" s="24">
        <f t="shared" si="87"/>
        <v>0</v>
      </c>
      <c r="BS103" s="24">
        <f t="shared" si="87"/>
        <v>0</v>
      </c>
      <c r="BT103" s="24">
        <f t="shared" si="87"/>
        <v>38480736</v>
      </c>
      <c r="BU103" s="24">
        <f t="shared" si="87"/>
        <v>0</v>
      </c>
      <c r="BV103" s="24">
        <f t="shared" si="87"/>
        <v>0</v>
      </c>
      <c r="BW103" s="25">
        <f t="shared" si="94"/>
        <v>0.18821879999999999</v>
      </c>
      <c r="BX103" s="24">
        <f t="shared" si="88"/>
        <v>13175316</v>
      </c>
      <c r="BY103" s="40"/>
      <c r="BZ103" s="40"/>
      <c r="CA103" s="40"/>
      <c r="CB103" s="40"/>
      <c r="CC103" s="40"/>
      <c r="CD103" s="40"/>
      <c r="CE103" s="40"/>
      <c r="CF103" s="40"/>
      <c r="CG103" s="40"/>
      <c r="CH103" s="40"/>
      <c r="CI103" s="40"/>
      <c r="CJ103" s="40"/>
      <c r="CK103" s="40"/>
      <c r="CL103" s="40"/>
      <c r="CM103" s="40"/>
      <c r="CN103" s="40"/>
      <c r="CO103" s="40"/>
      <c r="CP103" s="40"/>
      <c r="CQ103" s="40">
        <f>+'[1]FEBRERO 2018'!$H$428</f>
        <v>13175316</v>
      </c>
      <c r="CR103" s="40"/>
      <c r="CS103" s="40"/>
      <c r="CT103" s="25">
        <f t="shared" si="66"/>
        <v>0.81178119999999998</v>
      </c>
      <c r="CU103" s="24">
        <f t="shared" si="92"/>
        <v>56824684</v>
      </c>
      <c r="CV103" s="24">
        <f t="shared" si="89"/>
        <v>0</v>
      </c>
      <c r="CW103" s="24">
        <f t="shared" si="89"/>
        <v>0</v>
      </c>
      <c r="CX103" s="24"/>
      <c r="CY103" s="24">
        <f t="shared" si="90"/>
        <v>0</v>
      </c>
      <c r="CZ103" s="24">
        <f t="shared" si="90"/>
        <v>0</v>
      </c>
      <c r="DA103" s="24">
        <f t="shared" si="90"/>
        <v>0</v>
      </c>
      <c r="DB103" s="24">
        <f t="shared" si="90"/>
        <v>0</v>
      </c>
      <c r="DC103" s="24">
        <f t="shared" si="90"/>
        <v>0</v>
      </c>
      <c r="DD103" s="24">
        <f t="shared" si="90"/>
        <v>0</v>
      </c>
      <c r="DE103" s="24">
        <f t="shared" si="90"/>
        <v>0</v>
      </c>
      <c r="DF103" s="24">
        <f t="shared" si="90"/>
        <v>0</v>
      </c>
      <c r="DG103" s="24">
        <f t="shared" si="90"/>
        <v>0</v>
      </c>
      <c r="DH103" s="24">
        <f t="shared" si="90"/>
        <v>0</v>
      </c>
      <c r="DI103" s="24">
        <f t="shared" si="90"/>
        <v>0</v>
      </c>
      <c r="DJ103" s="24">
        <f t="shared" si="90"/>
        <v>0</v>
      </c>
      <c r="DK103" s="24">
        <f t="shared" si="90"/>
        <v>0</v>
      </c>
      <c r="DL103" s="24">
        <f t="shared" si="90"/>
        <v>0</v>
      </c>
      <c r="DM103" s="24">
        <f t="shared" si="90"/>
        <v>0</v>
      </c>
      <c r="DN103" s="24">
        <f t="shared" si="90"/>
        <v>56824684</v>
      </c>
      <c r="DO103" s="24">
        <f t="shared" si="91"/>
        <v>0</v>
      </c>
      <c r="DP103" s="24">
        <f t="shared" si="91"/>
        <v>0</v>
      </c>
      <c r="DR103" s="29">
        <f t="shared" si="75"/>
        <v>70000000</v>
      </c>
      <c r="DS103" s="29">
        <f t="shared" si="36"/>
        <v>70000000</v>
      </c>
      <c r="DT103" s="29">
        <f t="shared" si="70"/>
        <v>70000000</v>
      </c>
    </row>
    <row r="104" spans="1:124" ht="22.5" customHeight="1" x14ac:dyDescent="0.25">
      <c r="A104" s="85"/>
      <c r="B104" s="180"/>
      <c r="C104" s="50" t="s">
        <v>305</v>
      </c>
      <c r="D104" s="86" t="s">
        <v>306</v>
      </c>
      <c r="E104" s="22">
        <v>301</v>
      </c>
      <c r="F104" s="23" t="s">
        <v>274</v>
      </c>
      <c r="G104" s="40">
        <f t="shared" si="84"/>
        <v>50000000</v>
      </c>
      <c r="H104" s="40"/>
      <c r="I104" s="40"/>
      <c r="J104" s="40"/>
      <c r="K104" s="40"/>
      <c r="L104" s="40"/>
      <c r="M104" s="40"/>
      <c r="N104" s="40"/>
      <c r="O104" s="40"/>
      <c r="P104" s="40"/>
      <c r="Q104" s="40"/>
      <c r="R104" s="40"/>
      <c r="S104" s="40"/>
      <c r="T104" s="40"/>
      <c r="U104" s="40"/>
      <c r="V104" s="40"/>
      <c r="W104" s="40"/>
      <c r="X104" s="40"/>
      <c r="Y104" s="40"/>
      <c r="Z104" s="40">
        <v>50000000</v>
      </c>
      <c r="AA104" s="40"/>
      <c r="AB104" s="40"/>
      <c r="AC104" s="25">
        <f t="shared" si="93"/>
        <v>0.94569999999999999</v>
      </c>
      <c r="AD104" s="24">
        <f t="shared" si="85"/>
        <v>47285000</v>
      </c>
      <c r="AE104" s="40"/>
      <c r="AF104" s="40"/>
      <c r="AG104" s="40"/>
      <c r="AH104" s="40"/>
      <c r="AI104" s="40"/>
      <c r="AJ104" s="40"/>
      <c r="AK104" s="40"/>
      <c r="AL104" s="40"/>
      <c r="AM104" s="40"/>
      <c r="AN104" s="40"/>
      <c r="AO104" s="40"/>
      <c r="AP104" s="40"/>
      <c r="AQ104" s="40"/>
      <c r="AR104" s="40"/>
      <c r="AS104" s="40"/>
      <c r="AT104" s="40"/>
      <c r="AU104" s="40"/>
      <c r="AV104" s="40"/>
      <c r="AW104" s="40">
        <f>+'[1]FEBRERO 2018'!$G$439</f>
        <v>47285000</v>
      </c>
      <c r="AX104" s="40"/>
      <c r="AY104" s="40"/>
      <c r="AZ104" s="25">
        <f t="shared" si="77"/>
        <v>5.4300000000000015E-2</v>
      </c>
      <c r="BA104" s="24">
        <f>SUM(BB104:BV104)</f>
        <v>2715000</v>
      </c>
      <c r="BB104" s="24">
        <f t="shared" si="86"/>
        <v>0</v>
      </c>
      <c r="BC104" s="24">
        <f t="shared" si="86"/>
        <v>0</v>
      </c>
      <c r="BD104" s="24">
        <f t="shared" si="86"/>
        <v>0</v>
      </c>
      <c r="BE104" s="24">
        <f t="shared" si="86"/>
        <v>0</v>
      </c>
      <c r="BF104" s="24">
        <f t="shared" si="86"/>
        <v>0</v>
      </c>
      <c r="BG104" s="24">
        <f t="shared" si="86"/>
        <v>0</v>
      </c>
      <c r="BH104" s="24">
        <f t="shared" si="86"/>
        <v>0</v>
      </c>
      <c r="BI104" s="24">
        <f t="shared" si="86"/>
        <v>0</v>
      </c>
      <c r="BJ104" s="24">
        <f t="shared" si="86"/>
        <v>0</v>
      </c>
      <c r="BK104" s="24">
        <f t="shared" si="86"/>
        <v>0</v>
      </c>
      <c r="BL104" s="24">
        <f t="shared" si="86"/>
        <v>0</v>
      </c>
      <c r="BM104" s="24">
        <f t="shared" si="86"/>
        <v>0</v>
      </c>
      <c r="BN104" s="24">
        <f t="shared" si="86"/>
        <v>0</v>
      </c>
      <c r="BO104" s="24">
        <f t="shared" si="86"/>
        <v>0</v>
      </c>
      <c r="BP104" s="24">
        <f t="shared" si="86"/>
        <v>0</v>
      </c>
      <c r="BQ104" s="24">
        <f t="shared" si="86"/>
        <v>0</v>
      </c>
      <c r="BR104" s="24">
        <f t="shared" si="87"/>
        <v>0</v>
      </c>
      <c r="BS104" s="24">
        <f t="shared" si="87"/>
        <v>0</v>
      </c>
      <c r="BT104" s="24">
        <f t="shared" si="87"/>
        <v>2715000</v>
      </c>
      <c r="BU104" s="24">
        <f t="shared" si="87"/>
        <v>0</v>
      </c>
      <c r="BV104" s="24">
        <f t="shared" si="87"/>
        <v>0</v>
      </c>
      <c r="BW104" s="25">
        <f t="shared" si="94"/>
        <v>0.94222284000000001</v>
      </c>
      <c r="BX104" s="24">
        <f t="shared" si="88"/>
        <v>47111142</v>
      </c>
      <c r="BY104" s="40"/>
      <c r="BZ104" s="40"/>
      <c r="CA104" s="40"/>
      <c r="CB104" s="40"/>
      <c r="CC104" s="40"/>
      <c r="CD104" s="40"/>
      <c r="CE104" s="40"/>
      <c r="CF104" s="40"/>
      <c r="CG104" s="40"/>
      <c r="CH104" s="40"/>
      <c r="CI104" s="40"/>
      <c r="CJ104" s="40"/>
      <c r="CK104" s="40"/>
      <c r="CL104" s="40"/>
      <c r="CM104" s="40"/>
      <c r="CN104" s="40"/>
      <c r="CO104" s="40"/>
      <c r="CP104" s="40"/>
      <c r="CQ104" s="40">
        <f>+'[1]FEBRERO 2018'!$H$439</f>
        <v>47111142</v>
      </c>
      <c r="CR104" s="40"/>
      <c r="CS104" s="40"/>
      <c r="CT104" s="25">
        <f t="shared" si="66"/>
        <v>5.7777159999999994E-2</v>
      </c>
      <c r="CU104" s="24">
        <f t="shared" si="92"/>
        <v>2888858</v>
      </c>
      <c r="CV104" s="24">
        <f t="shared" si="89"/>
        <v>0</v>
      </c>
      <c r="CW104" s="24">
        <f t="shared" si="89"/>
        <v>0</v>
      </c>
      <c r="CX104" s="24"/>
      <c r="CY104" s="24">
        <f t="shared" si="90"/>
        <v>0</v>
      </c>
      <c r="CZ104" s="24">
        <f t="shared" si="90"/>
        <v>0</v>
      </c>
      <c r="DA104" s="24">
        <f t="shared" si="90"/>
        <v>0</v>
      </c>
      <c r="DB104" s="24">
        <f t="shared" si="90"/>
        <v>0</v>
      </c>
      <c r="DC104" s="24">
        <f t="shared" si="90"/>
        <v>0</v>
      </c>
      <c r="DD104" s="24">
        <f t="shared" si="90"/>
        <v>0</v>
      </c>
      <c r="DE104" s="24">
        <f t="shared" si="90"/>
        <v>0</v>
      </c>
      <c r="DF104" s="24">
        <f t="shared" si="90"/>
        <v>0</v>
      </c>
      <c r="DG104" s="24">
        <f t="shared" si="90"/>
        <v>0</v>
      </c>
      <c r="DH104" s="24">
        <f t="shared" si="90"/>
        <v>0</v>
      </c>
      <c r="DI104" s="24">
        <f t="shared" si="90"/>
        <v>0</v>
      </c>
      <c r="DJ104" s="24">
        <f t="shared" si="90"/>
        <v>0</v>
      </c>
      <c r="DK104" s="24">
        <f t="shared" si="90"/>
        <v>0</v>
      </c>
      <c r="DL104" s="24">
        <f t="shared" si="90"/>
        <v>0</v>
      </c>
      <c r="DM104" s="24">
        <f t="shared" si="90"/>
        <v>0</v>
      </c>
      <c r="DN104" s="24">
        <f t="shared" si="90"/>
        <v>2888858</v>
      </c>
      <c r="DO104" s="24">
        <f t="shared" si="91"/>
        <v>0</v>
      </c>
      <c r="DP104" s="24">
        <f t="shared" si="91"/>
        <v>0</v>
      </c>
      <c r="DR104" s="29">
        <f t="shared" si="75"/>
        <v>50000000</v>
      </c>
      <c r="DS104" s="29">
        <f t="shared" ref="DS104:DS123" si="95">+AD104+BA104</f>
        <v>50000000</v>
      </c>
      <c r="DT104" s="29">
        <f t="shared" si="70"/>
        <v>50000000</v>
      </c>
    </row>
    <row r="105" spans="1:124" s="47" customFormat="1" ht="21" customHeight="1" thickBot="1" x14ac:dyDescent="0.3">
      <c r="A105" s="83"/>
      <c r="B105" s="181" t="s">
        <v>307</v>
      </c>
      <c r="C105" s="182"/>
      <c r="D105" s="182"/>
      <c r="E105" s="182"/>
      <c r="F105" s="183"/>
      <c r="G105" s="59">
        <f>SUM(G92:G104)</f>
        <v>2621638202</v>
      </c>
      <c r="H105" s="59">
        <f t="shared" ref="H105:AB105" si="96">SUM(H92:H104)</f>
        <v>258021182</v>
      </c>
      <c r="I105" s="59">
        <f t="shared" si="96"/>
        <v>0</v>
      </c>
      <c r="J105" s="59">
        <f t="shared" si="96"/>
        <v>848000</v>
      </c>
      <c r="K105" s="59">
        <f t="shared" si="96"/>
        <v>0</v>
      </c>
      <c r="L105" s="59">
        <f t="shared" si="96"/>
        <v>0</v>
      </c>
      <c r="M105" s="59">
        <f t="shared" si="96"/>
        <v>0</v>
      </c>
      <c r="N105" s="59">
        <f t="shared" si="96"/>
        <v>0</v>
      </c>
      <c r="O105" s="59">
        <f t="shared" si="96"/>
        <v>0</v>
      </c>
      <c r="P105" s="59">
        <f t="shared" si="96"/>
        <v>0</v>
      </c>
      <c r="Q105" s="59">
        <f t="shared" si="96"/>
        <v>0</v>
      </c>
      <c r="R105" s="59">
        <f t="shared" si="96"/>
        <v>0</v>
      </c>
      <c r="S105" s="59">
        <f t="shared" si="96"/>
        <v>0</v>
      </c>
      <c r="T105" s="59">
        <f t="shared" si="96"/>
        <v>0</v>
      </c>
      <c r="U105" s="59">
        <f t="shared" si="96"/>
        <v>0</v>
      </c>
      <c r="V105" s="59">
        <f t="shared" si="96"/>
        <v>0</v>
      </c>
      <c r="W105" s="59">
        <f t="shared" si="96"/>
        <v>0</v>
      </c>
      <c r="X105" s="59">
        <f t="shared" si="96"/>
        <v>0</v>
      </c>
      <c r="Y105" s="59">
        <f t="shared" si="96"/>
        <v>600000000</v>
      </c>
      <c r="Z105" s="59">
        <f t="shared" si="96"/>
        <v>1702623255</v>
      </c>
      <c r="AA105" s="59">
        <f t="shared" si="96"/>
        <v>0</v>
      </c>
      <c r="AB105" s="59">
        <f t="shared" si="96"/>
        <v>60145765</v>
      </c>
      <c r="AC105" s="44">
        <f t="shared" si="93"/>
        <v>0.89416769072546498</v>
      </c>
      <c r="AD105" s="59">
        <f>SUM(AD92:AD104)</f>
        <v>2344184177</v>
      </c>
      <c r="AE105" s="59">
        <f t="shared" ref="AE105:AV105" si="97">SUM(AE92:AE104)</f>
        <v>258021182</v>
      </c>
      <c r="AF105" s="59">
        <f t="shared" si="97"/>
        <v>0</v>
      </c>
      <c r="AG105" s="59"/>
      <c r="AH105" s="59">
        <f t="shared" si="97"/>
        <v>0</v>
      </c>
      <c r="AI105" s="59">
        <f t="shared" si="97"/>
        <v>0</v>
      </c>
      <c r="AJ105" s="59">
        <f t="shared" si="97"/>
        <v>0</v>
      </c>
      <c r="AK105" s="59">
        <f t="shared" si="97"/>
        <v>0</v>
      </c>
      <c r="AL105" s="59">
        <f t="shared" si="97"/>
        <v>0</v>
      </c>
      <c r="AM105" s="59">
        <f t="shared" si="97"/>
        <v>0</v>
      </c>
      <c r="AN105" s="59">
        <f t="shared" si="97"/>
        <v>0</v>
      </c>
      <c r="AO105" s="59">
        <f t="shared" si="97"/>
        <v>0</v>
      </c>
      <c r="AP105" s="59">
        <f t="shared" si="97"/>
        <v>0</v>
      </c>
      <c r="AQ105" s="59">
        <f t="shared" si="97"/>
        <v>0</v>
      </c>
      <c r="AR105" s="59">
        <f t="shared" si="97"/>
        <v>0</v>
      </c>
      <c r="AS105" s="59">
        <f t="shared" si="97"/>
        <v>0</v>
      </c>
      <c r="AT105" s="59">
        <f t="shared" si="97"/>
        <v>0</v>
      </c>
      <c r="AU105" s="59">
        <f t="shared" si="97"/>
        <v>0</v>
      </c>
      <c r="AV105" s="59">
        <f t="shared" si="97"/>
        <v>548765289</v>
      </c>
      <c r="AW105" s="59">
        <f>SUM(AW92:AW104)</f>
        <v>1517397706</v>
      </c>
      <c r="AX105" s="59">
        <f t="shared" ref="AX105:AY105" si="98">SUM(AX92:AX104)</f>
        <v>0</v>
      </c>
      <c r="AY105" s="59">
        <f t="shared" si="98"/>
        <v>20000000</v>
      </c>
      <c r="AZ105" s="44">
        <f t="shared" si="77"/>
        <v>0.10583230927453502</v>
      </c>
      <c r="BA105" s="59">
        <f>SUM(BA92:BA104)</f>
        <v>277454025</v>
      </c>
      <c r="BB105" s="59">
        <f t="shared" ref="BB105:BV105" si="99">SUM(BB92:BB104)</f>
        <v>0</v>
      </c>
      <c r="BC105" s="59">
        <f t="shared" si="99"/>
        <v>0</v>
      </c>
      <c r="BD105" s="59">
        <f t="shared" si="99"/>
        <v>848000</v>
      </c>
      <c r="BE105" s="59">
        <f t="shared" si="99"/>
        <v>0</v>
      </c>
      <c r="BF105" s="59">
        <f t="shared" si="99"/>
        <v>0</v>
      </c>
      <c r="BG105" s="59">
        <f t="shared" si="99"/>
        <v>0</v>
      </c>
      <c r="BH105" s="59">
        <f t="shared" si="99"/>
        <v>0</v>
      </c>
      <c r="BI105" s="59">
        <f t="shared" si="99"/>
        <v>0</v>
      </c>
      <c r="BJ105" s="59">
        <f t="shared" si="99"/>
        <v>0</v>
      </c>
      <c r="BK105" s="59">
        <f t="shared" si="99"/>
        <v>0</v>
      </c>
      <c r="BL105" s="59">
        <f t="shared" si="99"/>
        <v>0</v>
      </c>
      <c r="BM105" s="59">
        <f t="shared" si="99"/>
        <v>0</v>
      </c>
      <c r="BN105" s="59">
        <f t="shared" si="99"/>
        <v>0</v>
      </c>
      <c r="BO105" s="59">
        <f t="shared" si="99"/>
        <v>0</v>
      </c>
      <c r="BP105" s="59">
        <f t="shared" si="99"/>
        <v>0</v>
      </c>
      <c r="BQ105" s="59">
        <f t="shared" si="99"/>
        <v>0</v>
      </c>
      <c r="BR105" s="59">
        <f t="shared" si="99"/>
        <v>0</v>
      </c>
      <c r="BS105" s="59">
        <f t="shared" si="99"/>
        <v>51234711</v>
      </c>
      <c r="BT105" s="59">
        <f t="shared" si="99"/>
        <v>185225549</v>
      </c>
      <c r="BU105" s="59">
        <f t="shared" si="99"/>
        <v>0</v>
      </c>
      <c r="BV105" s="59">
        <f t="shared" si="99"/>
        <v>40145765</v>
      </c>
      <c r="BW105" s="44">
        <f t="shared" si="94"/>
        <v>0.80644038425558462</v>
      </c>
      <c r="BX105" s="59">
        <f>SUM(BX92:BX104)</f>
        <v>2114194919</v>
      </c>
      <c r="BY105" s="59">
        <f t="shared" ref="BY105:CS105" si="100">SUM(BY92:BY104)</f>
        <v>258021182</v>
      </c>
      <c r="BZ105" s="59">
        <f t="shared" si="100"/>
        <v>0</v>
      </c>
      <c r="CA105" s="59"/>
      <c r="CB105" s="59">
        <f t="shared" si="100"/>
        <v>0</v>
      </c>
      <c r="CC105" s="59">
        <f t="shared" si="100"/>
        <v>0</v>
      </c>
      <c r="CD105" s="59">
        <f t="shared" si="100"/>
        <v>0</v>
      </c>
      <c r="CE105" s="59">
        <f t="shared" si="100"/>
        <v>0</v>
      </c>
      <c r="CF105" s="59">
        <f t="shared" si="100"/>
        <v>0</v>
      </c>
      <c r="CG105" s="59">
        <f t="shared" si="100"/>
        <v>0</v>
      </c>
      <c r="CH105" s="59">
        <f t="shared" si="100"/>
        <v>0</v>
      </c>
      <c r="CI105" s="59">
        <f t="shared" si="100"/>
        <v>0</v>
      </c>
      <c r="CJ105" s="59">
        <f t="shared" si="100"/>
        <v>0</v>
      </c>
      <c r="CK105" s="59">
        <f t="shared" si="100"/>
        <v>0</v>
      </c>
      <c r="CL105" s="59">
        <f t="shared" si="100"/>
        <v>0</v>
      </c>
      <c r="CM105" s="59">
        <f t="shared" si="100"/>
        <v>0</v>
      </c>
      <c r="CN105" s="59">
        <f t="shared" si="100"/>
        <v>0</v>
      </c>
      <c r="CO105" s="59">
        <f t="shared" si="100"/>
        <v>0</v>
      </c>
      <c r="CP105" s="59">
        <f t="shared" si="100"/>
        <v>409255405</v>
      </c>
      <c r="CQ105" s="59">
        <f t="shared" si="100"/>
        <v>1434924732</v>
      </c>
      <c r="CR105" s="59">
        <f t="shared" si="100"/>
        <v>0</v>
      </c>
      <c r="CS105" s="59">
        <f t="shared" si="100"/>
        <v>11993600</v>
      </c>
      <c r="CT105" s="44">
        <f t="shared" si="66"/>
        <v>0.19355961574441538</v>
      </c>
      <c r="CU105" s="59">
        <f>SUM(CU92:CU104)</f>
        <v>507443283</v>
      </c>
      <c r="CV105" s="59">
        <f t="shared" ref="CV105:DP105" si="101">SUM(CV92:CV104)</f>
        <v>0</v>
      </c>
      <c r="CW105" s="59">
        <f t="shared" si="101"/>
        <v>0</v>
      </c>
      <c r="CX105" s="59">
        <f t="shared" si="101"/>
        <v>848000</v>
      </c>
      <c r="CY105" s="59">
        <f t="shared" si="101"/>
        <v>0</v>
      </c>
      <c r="CZ105" s="59">
        <f t="shared" si="101"/>
        <v>0</v>
      </c>
      <c r="DA105" s="59">
        <f t="shared" si="101"/>
        <v>0</v>
      </c>
      <c r="DB105" s="59">
        <f t="shared" si="101"/>
        <v>0</v>
      </c>
      <c r="DC105" s="59">
        <f t="shared" si="101"/>
        <v>0</v>
      </c>
      <c r="DD105" s="59">
        <f t="shared" si="101"/>
        <v>0</v>
      </c>
      <c r="DE105" s="59">
        <f t="shared" si="101"/>
        <v>0</v>
      </c>
      <c r="DF105" s="59">
        <f t="shared" si="101"/>
        <v>0</v>
      </c>
      <c r="DG105" s="59">
        <f t="shared" si="101"/>
        <v>0</v>
      </c>
      <c r="DH105" s="59">
        <f t="shared" si="101"/>
        <v>0</v>
      </c>
      <c r="DI105" s="59">
        <f t="shared" si="101"/>
        <v>0</v>
      </c>
      <c r="DJ105" s="59">
        <f t="shared" si="101"/>
        <v>0</v>
      </c>
      <c r="DK105" s="59">
        <f t="shared" si="101"/>
        <v>0</v>
      </c>
      <c r="DL105" s="59">
        <f t="shared" si="101"/>
        <v>0</v>
      </c>
      <c r="DM105" s="59">
        <f t="shared" si="101"/>
        <v>190744595</v>
      </c>
      <c r="DN105" s="59">
        <f t="shared" si="101"/>
        <v>267698523</v>
      </c>
      <c r="DO105" s="59">
        <f t="shared" si="101"/>
        <v>0</v>
      </c>
      <c r="DP105" s="59">
        <f t="shared" si="101"/>
        <v>48152165</v>
      </c>
      <c r="DR105" s="29">
        <f t="shared" si="75"/>
        <v>2621638202</v>
      </c>
      <c r="DS105" s="29">
        <f t="shared" si="95"/>
        <v>2621638202</v>
      </c>
      <c r="DT105" s="29">
        <f t="shared" si="70"/>
        <v>2621638202</v>
      </c>
    </row>
    <row r="106" spans="1:124" ht="45" customHeight="1" thickTop="1" thickBot="1" x14ac:dyDescent="0.3">
      <c r="A106" s="187" t="s">
        <v>308</v>
      </c>
      <c r="B106" s="87" t="s">
        <v>309</v>
      </c>
      <c r="C106" s="50" t="s">
        <v>310</v>
      </c>
      <c r="D106" s="21" t="s">
        <v>311</v>
      </c>
      <c r="E106" s="88">
        <v>510</v>
      </c>
      <c r="F106" s="23" t="s">
        <v>312</v>
      </c>
      <c r="G106" s="24">
        <f t="shared" ref="G106:G122" si="102">SUM(H106:AB106)</f>
        <v>800000</v>
      </c>
      <c r="H106" s="24"/>
      <c r="I106" s="24"/>
      <c r="J106" s="24"/>
      <c r="K106" s="24"/>
      <c r="L106" s="24"/>
      <c r="M106" s="24"/>
      <c r="N106" s="24"/>
      <c r="O106" s="24"/>
      <c r="P106" s="24"/>
      <c r="Q106" s="24"/>
      <c r="R106" s="74"/>
      <c r="S106" s="74"/>
      <c r="T106" s="74"/>
      <c r="U106" s="74"/>
      <c r="V106" s="24"/>
      <c r="W106" s="24"/>
      <c r="X106" s="24"/>
      <c r="Y106" s="24"/>
      <c r="Z106" s="24"/>
      <c r="AA106" s="24"/>
      <c r="AB106" s="24">
        <v>800000</v>
      </c>
      <c r="AC106" s="25">
        <f t="shared" si="93"/>
        <v>0</v>
      </c>
      <c r="AD106" s="24">
        <f t="shared" ref="AD106:AD122" si="103">SUM(AE106:AY106)</f>
        <v>0</v>
      </c>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5">
        <f t="shared" si="77"/>
        <v>1</v>
      </c>
      <c r="BA106" s="24">
        <f t="shared" ref="BA106:BA122" si="104">SUM(BB106:BV106)</f>
        <v>800000</v>
      </c>
      <c r="BB106" s="24">
        <f t="shared" ref="BB106:BQ122" si="105">H106-AE106</f>
        <v>0</v>
      </c>
      <c r="BC106" s="24">
        <f t="shared" si="105"/>
        <v>0</v>
      </c>
      <c r="BD106" s="24"/>
      <c r="BE106" s="24">
        <f t="shared" ref="BE106:BT121" si="106">K106-AH106</f>
        <v>0</v>
      </c>
      <c r="BF106" s="24">
        <f t="shared" si="106"/>
        <v>0</v>
      </c>
      <c r="BG106" s="24">
        <f t="shared" si="106"/>
        <v>0</v>
      </c>
      <c r="BH106" s="24">
        <f t="shared" si="106"/>
        <v>0</v>
      </c>
      <c r="BI106" s="24">
        <f t="shared" si="106"/>
        <v>0</v>
      </c>
      <c r="BJ106" s="24">
        <f t="shared" si="106"/>
        <v>0</v>
      </c>
      <c r="BK106" s="24">
        <f t="shared" si="106"/>
        <v>0</v>
      </c>
      <c r="BL106" s="24">
        <f t="shared" si="106"/>
        <v>0</v>
      </c>
      <c r="BM106" s="24">
        <f t="shared" si="106"/>
        <v>0</v>
      </c>
      <c r="BN106" s="24">
        <f t="shared" si="106"/>
        <v>0</v>
      </c>
      <c r="BO106" s="24">
        <f t="shared" si="106"/>
        <v>0</v>
      </c>
      <c r="BP106" s="24">
        <f t="shared" si="106"/>
        <v>0</v>
      </c>
      <c r="BQ106" s="24">
        <f t="shared" si="106"/>
        <v>0</v>
      </c>
      <c r="BR106" s="24">
        <f t="shared" si="106"/>
        <v>0</v>
      </c>
      <c r="BS106" s="24">
        <f t="shared" si="106"/>
        <v>0</v>
      </c>
      <c r="BT106" s="24">
        <f t="shared" si="106"/>
        <v>0</v>
      </c>
      <c r="BU106" s="24">
        <f t="shared" ref="BU106:BV122" si="107">AA106-AX106</f>
        <v>0</v>
      </c>
      <c r="BV106" s="24">
        <f t="shared" si="107"/>
        <v>800000</v>
      </c>
      <c r="BW106" s="25">
        <f t="shared" si="94"/>
        <v>0</v>
      </c>
      <c r="BX106" s="24">
        <f t="shared" ref="BX106:BX122" si="108">SUM(BY106:CS106)</f>
        <v>0</v>
      </c>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5">
        <f t="shared" si="66"/>
        <v>1</v>
      </c>
      <c r="CU106" s="24">
        <f t="shared" si="92"/>
        <v>800000</v>
      </c>
      <c r="CV106" s="24">
        <f t="shared" ref="CV106:DK122" si="109">H106-BY106</f>
        <v>0</v>
      </c>
      <c r="CW106" s="24">
        <f t="shared" si="109"/>
        <v>0</v>
      </c>
      <c r="CX106" s="24"/>
      <c r="CY106" s="24">
        <f t="shared" ref="CY106:DN121" si="110">K106-CB106</f>
        <v>0</v>
      </c>
      <c r="CZ106" s="24">
        <f t="shared" si="110"/>
        <v>0</v>
      </c>
      <c r="DA106" s="24">
        <f t="shared" si="110"/>
        <v>0</v>
      </c>
      <c r="DB106" s="24">
        <f t="shared" si="110"/>
        <v>0</v>
      </c>
      <c r="DC106" s="24">
        <f t="shared" si="110"/>
        <v>0</v>
      </c>
      <c r="DD106" s="24">
        <f t="shared" si="110"/>
        <v>0</v>
      </c>
      <c r="DE106" s="24">
        <f t="shared" si="110"/>
        <v>0</v>
      </c>
      <c r="DF106" s="24">
        <f t="shared" si="110"/>
        <v>0</v>
      </c>
      <c r="DG106" s="24">
        <f t="shared" si="110"/>
        <v>0</v>
      </c>
      <c r="DH106" s="24">
        <f t="shared" si="110"/>
        <v>0</v>
      </c>
      <c r="DI106" s="24">
        <f t="shared" si="110"/>
        <v>0</v>
      </c>
      <c r="DJ106" s="24">
        <f t="shared" si="110"/>
        <v>0</v>
      </c>
      <c r="DK106" s="24">
        <f t="shared" si="110"/>
        <v>0</v>
      </c>
      <c r="DL106" s="24">
        <f t="shared" si="110"/>
        <v>0</v>
      </c>
      <c r="DM106" s="24">
        <f t="shared" si="110"/>
        <v>0</v>
      </c>
      <c r="DN106" s="24">
        <f t="shared" si="110"/>
        <v>0</v>
      </c>
      <c r="DO106" s="24">
        <f t="shared" ref="DO106:DP122" si="111">AA106-CR106</f>
        <v>0</v>
      </c>
      <c r="DP106" s="24">
        <f t="shared" si="111"/>
        <v>800000</v>
      </c>
      <c r="DR106" s="29">
        <f t="shared" si="75"/>
        <v>800000</v>
      </c>
      <c r="DS106" s="29">
        <f t="shared" si="95"/>
        <v>800000</v>
      </c>
      <c r="DT106" s="29">
        <f t="shared" si="70"/>
        <v>800000</v>
      </c>
    </row>
    <row r="107" spans="1:124" ht="20.25" customHeight="1" thickTop="1" x14ac:dyDescent="0.25">
      <c r="A107" s="188"/>
      <c r="B107" s="189" t="s">
        <v>313</v>
      </c>
      <c r="C107" s="50" t="s">
        <v>314</v>
      </c>
      <c r="D107" s="21" t="s">
        <v>315</v>
      </c>
      <c r="E107" s="88">
        <v>111</v>
      </c>
      <c r="F107" s="23" t="s">
        <v>274</v>
      </c>
      <c r="G107" s="24">
        <f t="shared" si="102"/>
        <v>10500000000</v>
      </c>
      <c r="H107" s="24"/>
      <c r="I107" s="24"/>
      <c r="J107" s="24"/>
      <c r="K107" s="24">
        <f>12000000000-1500000000</f>
        <v>10500000000</v>
      </c>
      <c r="L107" s="24"/>
      <c r="M107" s="24"/>
      <c r="N107" s="24">
        <f>582008000-582008000</f>
        <v>0</v>
      </c>
      <c r="O107" s="24"/>
      <c r="P107" s="24"/>
      <c r="Q107" s="24"/>
      <c r="R107" s="24"/>
      <c r="S107" s="24"/>
      <c r="T107" s="24"/>
      <c r="U107" s="24"/>
      <c r="V107" s="24"/>
      <c r="W107" s="24"/>
      <c r="X107" s="24"/>
      <c r="Y107" s="24"/>
      <c r="Z107" s="24"/>
      <c r="AA107" s="24"/>
      <c r="AB107" s="24"/>
      <c r="AC107" s="25">
        <f t="shared" si="93"/>
        <v>0</v>
      </c>
      <c r="AD107" s="24">
        <f t="shared" si="103"/>
        <v>0</v>
      </c>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5">
        <f t="shared" si="77"/>
        <v>1</v>
      </c>
      <c r="BA107" s="24">
        <f t="shared" si="104"/>
        <v>10500000000</v>
      </c>
      <c r="BB107" s="24">
        <f t="shared" si="105"/>
        <v>0</v>
      </c>
      <c r="BC107" s="24">
        <f t="shared" si="105"/>
        <v>0</v>
      </c>
      <c r="BD107" s="24"/>
      <c r="BE107" s="24">
        <f t="shared" si="106"/>
        <v>10500000000</v>
      </c>
      <c r="BF107" s="24">
        <f t="shared" si="106"/>
        <v>0</v>
      </c>
      <c r="BG107" s="24">
        <f t="shared" si="106"/>
        <v>0</v>
      </c>
      <c r="BH107" s="24">
        <f t="shared" si="106"/>
        <v>0</v>
      </c>
      <c r="BI107" s="24">
        <f t="shared" si="106"/>
        <v>0</v>
      </c>
      <c r="BJ107" s="24">
        <f t="shared" si="106"/>
        <v>0</v>
      </c>
      <c r="BK107" s="24">
        <f t="shared" si="106"/>
        <v>0</v>
      </c>
      <c r="BL107" s="24">
        <f t="shared" si="106"/>
        <v>0</v>
      </c>
      <c r="BM107" s="24">
        <f t="shared" si="106"/>
        <v>0</v>
      </c>
      <c r="BN107" s="24">
        <f t="shared" si="106"/>
        <v>0</v>
      </c>
      <c r="BO107" s="24">
        <f t="shared" si="106"/>
        <v>0</v>
      </c>
      <c r="BP107" s="24">
        <f t="shared" si="106"/>
        <v>0</v>
      </c>
      <c r="BQ107" s="24">
        <f t="shared" si="106"/>
        <v>0</v>
      </c>
      <c r="BR107" s="24">
        <f t="shared" si="106"/>
        <v>0</v>
      </c>
      <c r="BS107" s="24">
        <f t="shared" si="106"/>
        <v>0</v>
      </c>
      <c r="BT107" s="24">
        <f t="shared" si="106"/>
        <v>0</v>
      </c>
      <c r="BU107" s="24">
        <f t="shared" si="107"/>
        <v>0</v>
      </c>
      <c r="BV107" s="24">
        <f t="shared" si="107"/>
        <v>0</v>
      </c>
      <c r="BW107" s="25">
        <f t="shared" si="94"/>
        <v>0</v>
      </c>
      <c r="BX107" s="24">
        <f t="shared" si="108"/>
        <v>0</v>
      </c>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5">
        <f t="shared" si="66"/>
        <v>1</v>
      </c>
      <c r="CU107" s="24">
        <f t="shared" si="92"/>
        <v>10500000000</v>
      </c>
      <c r="CV107" s="24">
        <f t="shared" si="109"/>
        <v>0</v>
      </c>
      <c r="CW107" s="24">
        <f t="shared" si="109"/>
        <v>0</v>
      </c>
      <c r="CX107" s="24"/>
      <c r="CY107" s="24">
        <f t="shared" si="110"/>
        <v>10500000000</v>
      </c>
      <c r="CZ107" s="24">
        <f t="shared" si="110"/>
        <v>0</v>
      </c>
      <c r="DA107" s="24">
        <f t="shared" si="110"/>
        <v>0</v>
      </c>
      <c r="DB107" s="24">
        <f t="shared" si="110"/>
        <v>0</v>
      </c>
      <c r="DC107" s="24">
        <f t="shared" si="110"/>
        <v>0</v>
      </c>
      <c r="DD107" s="24">
        <f t="shared" si="110"/>
        <v>0</v>
      </c>
      <c r="DE107" s="24">
        <f t="shared" si="110"/>
        <v>0</v>
      </c>
      <c r="DF107" s="24">
        <f t="shared" si="110"/>
        <v>0</v>
      </c>
      <c r="DG107" s="24">
        <f t="shared" si="110"/>
        <v>0</v>
      </c>
      <c r="DH107" s="24">
        <f t="shared" si="110"/>
        <v>0</v>
      </c>
      <c r="DI107" s="24">
        <f t="shared" si="110"/>
        <v>0</v>
      </c>
      <c r="DJ107" s="24">
        <f t="shared" si="110"/>
        <v>0</v>
      </c>
      <c r="DK107" s="24">
        <f t="shared" si="110"/>
        <v>0</v>
      </c>
      <c r="DL107" s="24">
        <f t="shared" si="110"/>
        <v>0</v>
      </c>
      <c r="DM107" s="24">
        <f t="shared" si="110"/>
        <v>0</v>
      </c>
      <c r="DN107" s="24">
        <f t="shared" si="110"/>
        <v>0</v>
      </c>
      <c r="DO107" s="24">
        <f t="shared" si="111"/>
        <v>0</v>
      </c>
      <c r="DP107" s="24">
        <f t="shared" si="111"/>
        <v>0</v>
      </c>
      <c r="DR107" s="29">
        <f t="shared" si="75"/>
        <v>10500000000</v>
      </c>
      <c r="DS107" s="29">
        <f t="shared" si="95"/>
        <v>10500000000</v>
      </c>
      <c r="DT107" s="29">
        <f t="shared" si="70"/>
        <v>10500000000</v>
      </c>
    </row>
    <row r="108" spans="1:124" s="76" customFormat="1" ht="47.25" customHeight="1" x14ac:dyDescent="0.25">
      <c r="A108" s="188"/>
      <c r="B108" s="190"/>
      <c r="C108" s="89" t="s">
        <v>316</v>
      </c>
      <c r="D108" s="21" t="s">
        <v>317</v>
      </c>
      <c r="E108" s="90">
        <v>111</v>
      </c>
      <c r="F108" s="23" t="s">
        <v>318</v>
      </c>
      <c r="G108" s="24">
        <f>SUM(H108:AB108)</f>
        <v>3226784071</v>
      </c>
      <c r="H108" s="24">
        <v>181434097</v>
      </c>
      <c r="I108" s="24">
        <v>125000000</v>
      </c>
      <c r="J108" s="24">
        <v>83934392</v>
      </c>
      <c r="K108" s="24">
        <f>1500000000</f>
        <v>1500000000</v>
      </c>
      <c r="L108" s="24"/>
      <c r="M108" s="24"/>
      <c r="N108" s="24">
        <f>582008000+203000000</f>
        <v>785008000</v>
      </c>
      <c r="O108" s="24">
        <f>77572000+128449520</f>
        <v>206021520</v>
      </c>
      <c r="P108" s="24">
        <v>77572000</v>
      </c>
      <c r="Q108" s="24">
        <f>77572000+16500000</f>
        <v>94072000</v>
      </c>
      <c r="R108" s="24"/>
      <c r="S108" s="24"/>
      <c r="T108" s="24">
        <v>100000000</v>
      </c>
      <c r="U108" s="24"/>
      <c r="V108" s="24"/>
      <c r="W108" s="24"/>
      <c r="X108" s="24">
        <v>22750747</v>
      </c>
      <c r="Y108" s="24"/>
      <c r="Z108" s="24"/>
      <c r="AA108" s="24"/>
      <c r="AB108" s="24">
        <v>50991315</v>
      </c>
      <c r="AC108" s="75">
        <f t="shared" si="93"/>
        <v>0.2399272988105686</v>
      </c>
      <c r="AD108" s="24">
        <f t="shared" si="103"/>
        <v>774193586</v>
      </c>
      <c r="AE108" s="74"/>
      <c r="AF108" s="74">
        <f>+'[2]ENERO 2018'!$K$25</f>
        <v>125000000</v>
      </c>
      <c r="AG108" s="74"/>
      <c r="AH108" s="74"/>
      <c r="AI108" s="74"/>
      <c r="AJ108" s="74"/>
      <c r="AK108" s="74">
        <f>+'[2]ENERO 2018'!$P$25</f>
        <v>582008000</v>
      </c>
      <c r="AL108" s="74">
        <f>+'[2]ENERO 2018'!$Q$25</f>
        <v>19081150</v>
      </c>
      <c r="AM108" s="74">
        <f>+'[2]ENERO 2018'!$R$25</f>
        <v>26047800</v>
      </c>
      <c r="AN108" s="74">
        <f>+'[2]ENERO 2018'!$S$25</f>
        <v>9169750</v>
      </c>
      <c r="AO108" s="74"/>
      <c r="AP108" s="74"/>
      <c r="AQ108" s="74"/>
      <c r="AR108" s="74"/>
      <c r="AS108" s="74"/>
      <c r="AT108" s="74"/>
      <c r="AU108" s="74"/>
      <c r="AV108" s="74"/>
      <c r="AW108" s="74"/>
      <c r="AX108" s="74"/>
      <c r="AY108" s="74">
        <f>+'[2]ENERO 2018'!$AF$25</f>
        <v>12886886</v>
      </c>
      <c r="AZ108" s="75">
        <f t="shared" si="77"/>
        <v>0.76007270118943138</v>
      </c>
      <c r="BA108" s="24">
        <f t="shared" si="104"/>
        <v>2452590485</v>
      </c>
      <c r="BB108" s="24">
        <f t="shared" si="105"/>
        <v>181434097</v>
      </c>
      <c r="BC108" s="24">
        <f t="shared" si="105"/>
        <v>0</v>
      </c>
      <c r="BD108" s="24">
        <f t="shared" si="105"/>
        <v>83934392</v>
      </c>
      <c r="BE108" s="24">
        <f t="shared" si="106"/>
        <v>1500000000</v>
      </c>
      <c r="BF108" s="24">
        <f t="shared" si="106"/>
        <v>0</v>
      </c>
      <c r="BG108" s="24">
        <f t="shared" si="106"/>
        <v>0</v>
      </c>
      <c r="BH108" s="24">
        <f t="shared" si="106"/>
        <v>203000000</v>
      </c>
      <c r="BI108" s="24">
        <f t="shared" si="106"/>
        <v>186940370</v>
      </c>
      <c r="BJ108" s="24">
        <f t="shared" si="106"/>
        <v>51524200</v>
      </c>
      <c r="BK108" s="24">
        <f t="shared" si="106"/>
        <v>84902250</v>
      </c>
      <c r="BL108" s="24">
        <f t="shared" si="106"/>
        <v>0</v>
      </c>
      <c r="BM108" s="24">
        <f t="shared" si="106"/>
        <v>0</v>
      </c>
      <c r="BN108" s="24">
        <f t="shared" si="106"/>
        <v>100000000</v>
      </c>
      <c r="BO108" s="24">
        <f t="shared" si="106"/>
        <v>0</v>
      </c>
      <c r="BP108" s="24">
        <f t="shared" si="106"/>
        <v>0</v>
      </c>
      <c r="BQ108" s="24">
        <f t="shared" si="106"/>
        <v>0</v>
      </c>
      <c r="BR108" s="24">
        <f>X108-AU108</f>
        <v>22750747</v>
      </c>
      <c r="BS108" s="24">
        <f t="shared" si="106"/>
        <v>0</v>
      </c>
      <c r="BT108" s="24">
        <f t="shared" si="106"/>
        <v>0</v>
      </c>
      <c r="BU108" s="24">
        <f t="shared" si="107"/>
        <v>0</v>
      </c>
      <c r="BV108" s="24">
        <f t="shared" si="107"/>
        <v>38104429</v>
      </c>
      <c r="BW108" s="75">
        <f t="shared" si="94"/>
        <v>0.23892662850572252</v>
      </c>
      <c r="BX108" s="24">
        <f t="shared" si="108"/>
        <v>770964639</v>
      </c>
      <c r="BY108" s="74"/>
      <c r="BZ108" s="74">
        <f>+'[2]ENERO 2018'!$H$32+'[2]ENERO 2018'!$H$34+'[2]ENERO 2018'!$H$40</f>
        <v>125000000</v>
      </c>
      <c r="CA108" s="74"/>
      <c r="CB108" s="74"/>
      <c r="CC108" s="74"/>
      <c r="CD108" s="74"/>
      <c r="CE108" s="74">
        <f>+'[2]ENERO 2018'!$H$28+'[2]ENERO 2018'!$H$30+'[2]ENERO 2018'!$H$42</f>
        <v>580124253</v>
      </c>
      <c r="CF108" s="74">
        <f>+'[2]ENERO 2018'!$H$38+'[2]ENERO 2018'!$H$48</f>
        <v>17735950</v>
      </c>
      <c r="CG108" s="74">
        <f>+'[2]ENERO 2018'!$R$36+'[2]ENERO 2018'!$R$46</f>
        <v>26047800</v>
      </c>
      <c r="CH108" s="74">
        <f>+'[2]ENERO 2018'!$H$44</f>
        <v>9169750</v>
      </c>
      <c r="CI108" s="74"/>
      <c r="CJ108" s="74"/>
      <c r="CK108" s="74"/>
      <c r="CL108" s="74"/>
      <c r="CM108" s="74"/>
      <c r="CN108" s="74"/>
      <c r="CO108" s="74"/>
      <c r="CP108" s="74"/>
      <c r="CQ108" s="74"/>
      <c r="CR108" s="74"/>
      <c r="CS108" s="74">
        <f>+'[2]ENERO 2018'!$H$26+'[2]ENERO 2018'!$H$50</f>
        <v>12886886</v>
      </c>
      <c r="CT108" s="75">
        <f t="shared" si="66"/>
        <v>0.76107337149427745</v>
      </c>
      <c r="CU108" s="24">
        <f t="shared" si="92"/>
        <v>2455819432</v>
      </c>
      <c r="CV108" s="24">
        <f t="shared" si="109"/>
        <v>181434097</v>
      </c>
      <c r="CW108" s="24">
        <f t="shared" si="109"/>
        <v>0</v>
      </c>
      <c r="CX108" s="24">
        <f t="shared" si="109"/>
        <v>83934392</v>
      </c>
      <c r="CY108" s="24">
        <f t="shared" si="110"/>
        <v>1500000000</v>
      </c>
      <c r="CZ108" s="24">
        <f t="shared" si="110"/>
        <v>0</v>
      </c>
      <c r="DA108" s="24">
        <f t="shared" si="110"/>
        <v>0</v>
      </c>
      <c r="DB108" s="24">
        <f t="shared" si="110"/>
        <v>204883747</v>
      </c>
      <c r="DC108" s="24">
        <f t="shared" si="110"/>
        <v>188285570</v>
      </c>
      <c r="DD108" s="24">
        <f t="shared" si="110"/>
        <v>51524200</v>
      </c>
      <c r="DE108" s="24">
        <f t="shared" si="110"/>
        <v>84902250</v>
      </c>
      <c r="DF108" s="24">
        <f t="shared" si="110"/>
        <v>0</v>
      </c>
      <c r="DG108" s="24">
        <f t="shared" si="110"/>
        <v>0</v>
      </c>
      <c r="DH108" s="24">
        <f t="shared" si="110"/>
        <v>100000000</v>
      </c>
      <c r="DI108" s="24">
        <f t="shared" si="110"/>
        <v>0</v>
      </c>
      <c r="DJ108" s="24">
        <f t="shared" si="110"/>
        <v>0</v>
      </c>
      <c r="DK108" s="24">
        <f t="shared" si="110"/>
        <v>0</v>
      </c>
      <c r="DL108" s="24">
        <f t="shared" si="110"/>
        <v>22750747</v>
      </c>
      <c r="DM108" s="24">
        <f t="shared" si="110"/>
        <v>0</v>
      </c>
      <c r="DN108" s="24">
        <f t="shared" si="110"/>
        <v>0</v>
      </c>
      <c r="DO108" s="24">
        <f t="shared" si="111"/>
        <v>0</v>
      </c>
      <c r="DP108" s="24">
        <f t="shared" si="111"/>
        <v>38104429</v>
      </c>
      <c r="DR108" s="29">
        <f t="shared" si="75"/>
        <v>3226784071</v>
      </c>
      <c r="DS108" s="29">
        <f t="shared" si="95"/>
        <v>3226784071</v>
      </c>
      <c r="DT108" s="29">
        <f t="shared" si="70"/>
        <v>3226784071</v>
      </c>
    </row>
    <row r="109" spans="1:124" ht="36" x14ac:dyDescent="0.25">
      <c r="A109" s="188"/>
      <c r="B109" s="191" t="s">
        <v>319</v>
      </c>
      <c r="C109" s="50" t="s">
        <v>320</v>
      </c>
      <c r="D109" s="21" t="s">
        <v>321</v>
      </c>
      <c r="E109" s="88">
        <v>211</v>
      </c>
      <c r="F109" s="23" t="s">
        <v>322</v>
      </c>
      <c r="G109" s="24">
        <f t="shared" si="102"/>
        <v>763286765</v>
      </c>
      <c r="H109" s="24"/>
      <c r="I109" s="24"/>
      <c r="J109" s="24">
        <v>18997073</v>
      </c>
      <c r="K109" s="24"/>
      <c r="L109" s="24"/>
      <c r="M109" s="24"/>
      <c r="N109" s="24">
        <v>257614970</v>
      </c>
      <c r="O109" s="24">
        <v>40000000</v>
      </c>
      <c r="P109" s="24">
        <f>40000000+111449520</f>
        <v>151449520</v>
      </c>
      <c r="Q109" s="24">
        <f>40000000+75549520</f>
        <v>115549520</v>
      </c>
      <c r="R109" s="24"/>
      <c r="S109" s="24">
        <f>1940856</f>
        <v>1940856</v>
      </c>
      <c r="T109" s="24">
        <f>32000000+4734826</f>
        <v>36734826</v>
      </c>
      <c r="U109" s="24">
        <v>96000000</v>
      </c>
      <c r="V109" s="24"/>
      <c r="W109" s="24"/>
      <c r="X109" s="24"/>
      <c r="Y109" s="24"/>
      <c r="Z109" s="24"/>
      <c r="AA109" s="24"/>
      <c r="AB109" s="24">
        <v>45000000</v>
      </c>
      <c r="AC109" s="25">
        <f t="shared" si="93"/>
        <v>1.3101235942431151E-2</v>
      </c>
      <c r="AD109" s="24">
        <f t="shared" si="103"/>
        <v>10000000</v>
      </c>
      <c r="AE109" s="24"/>
      <c r="AF109" s="24"/>
      <c r="AG109" s="24"/>
      <c r="AH109" s="24"/>
      <c r="AI109" s="24"/>
      <c r="AJ109" s="24"/>
      <c r="AK109" s="24"/>
      <c r="AL109" s="24"/>
      <c r="AM109" s="24"/>
      <c r="AN109" s="24"/>
      <c r="AO109" s="24"/>
      <c r="AP109" s="24"/>
      <c r="AQ109" s="24"/>
      <c r="AR109" s="24"/>
      <c r="AS109" s="24"/>
      <c r="AT109" s="24"/>
      <c r="AU109" s="24"/>
      <c r="AV109" s="24"/>
      <c r="AW109" s="24"/>
      <c r="AX109" s="24"/>
      <c r="AY109" s="24">
        <f>+'[2]ENERO 2018'!$AF$61</f>
        <v>10000000</v>
      </c>
      <c r="AZ109" s="25">
        <f t="shared" si="77"/>
        <v>0.98689876405756882</v>
      </c>
      <c r="BA109" s="24">
        <f t="shared" si="104"/>
        <v>753286765</v>
      </c>
      <c r="BB109" s="24">
        <f t="shared" si="105"/>
        <v>0</v>
      </c>
      <c r="BC109" s="24">
        <f t="shared" si="105"/>
        <v>0</v>
      </c>
      <c r="BD109" s="24">
        <f t="shared" si="105"/>
        <v>18997073</v>
      </c>
      <c r="BE109" s="24">
        <f t="shared" si="106"/>
        <v>0</v>
      </c>
      <c r="BF109" s="24">
        <f t="shared" si="106"/>
        <v>0</v>
      </c>
      <c r="BG109" s="24">
        <f t="shared" si="106"/>
        <v>0</v>
      </c>
      <c r="BH109" s="24">
        <f t="shared" si="106"/>
        <v>257614970</v>
      </c>
      <c r="BI109" s="24">
        <f t="shared" si="106"/>
        <v>40000000</v>
      </c>
      <c r="BJ109" s="24">
        <f t="shared" si="106"/>
        <v>151449520</v>
      </c>
      <c r="BK109" s="24">
        <f t="shared" si="106"/>
        <v>115549520</v>
      </c>
      <c r="BL109" s="24">
        <f t="shared" si="106"/>
        <v>0</v>
      </c>
      <c r="BM109" s="24">
        <f t="shared" si="106"/>
        <v>1940856</v>
      </c>
      <c r="BN109" s="24">
        <f t="shared" si="106"/>
        <v>36734826</v>
      </c>
      <c r="BO109" s="24">
        <f t="shared" si="106"/>
        <v>96000000</v>
      </c>
      <c r="BP109" s="24">
        <f t="shared" si="106"/>
        <v>0</v>
      </c>
      <c r="BQ109" s="24">
        <f t="shared" si="106"/>
        <v>0</v>
      </c>
      <c r="BR109" s="24">
        <f t="shared" si="106"/>
        <v>0</v>
      </c>
      <c r="BS109" s="24">
        <f t="shared" si="106"/>
        <v>0</v>
      </c>
      <c r="BT109" s="24">
        <f t="shared" si="106"/>
        <v>0</v>
      </c>
      <c r="BU109" s="24">
        <f t="shared" si="107"/>
        <v>0</v>
      </c>
      <c r="BV109" s="24">
        <f t="shared" si="107"/>
        <v>35000000</v>
      </c>
      <c r="BW109" s="25">
        <f t="shared" si="94"/>
        <v>1.3101235942431151E-2</v>
      </c>
      <c r="BX109" s="24">
        <f t="shared" si="108"/>
        <v>10000000</v>
      </c>
      <c r="BY109" s="24"/>
      <c r="BZ109" s="24"/>
      <c r="CA109" s="24"/>
      <c r="CB109" s="24"/>
      <c r="CC109" s="24"/>
      <c r="CD109" s="24"/>
      <c r="CE109" s="24"/>
      <c r="CF109" s="24"/>
      <c r="CG109" s="24"/>
      <c r="CH109" s="24"/>
      <c r="CI109" s="24"/>
      <c r="CJ109" s="24"/>
      <c r="CK109" s="24"/>
      <c r="CL109" s="24"/>
      <c r="CM109" s="24"/>
      <c r="CN109" s="24"/>
      <c r="CO109" s="24"/>
      <c r="CP109" s="24"/>
      <c r="CQ109" s="24"/>
      <c r="CR109" s="24"/>
      <c r="CS109" s="24">
        <f>+'[2]ENERO 2018'!$H$59</f>
        <v>10000000</v>
      </c>
      <c r="CT109" s="25">
        <f t="shared" si="66"/>
        <v>0.98689876405756882</v>
      </c>
      <c r="CU109" s="24">
        <f t="shared" si="92"/>
        <v>753286765</v>
      </c>
      <c r="CV109" s="24">
        <f t="shared" si="109"/>
        <v>0</v>
      </c>
      <c r="CW109" s="24">
        <f t="shared" si="109"/>
        <v>0</v>
      </c>
      <c r="CX109" s="24">
        <f t="shared" si="109"/>
        <v>18997073</v>
      </c>
      <c r="CY109" s="24">
        <f t="shared" si="110"/>
        <v>0</v>
      </c>
      <c r="CZ109" s="24">
        <f t="shared" si="110"/>
        <v>0</v>
      </c>
      <c r="DA109" s="24">
        <f t="shared" si="110"/>
        <v>0</v>
      </c>
      <c r="DB109" s="24">
        <f t="shared" si="110"/>
        <v>257614970</v>
      </c>
      <c r="DC109" s="24">
        <f t="shared" si="110"/>
        <v>40000000</v>
      </c>
      <c r="DD109" s="24">
        <f t="shared" si="110"/>
        <v>151449520</v>
      </c>
      <c r="DE109" s="24">
        <f t="shared" si="110"/>
        <v>115549520</v>
      </c>
      <c r="DF109" s="24">
        <f t="shared" si="110"/>
        <v>0</v>
      </c>
      <c r="DG109" s="24">
        <f t="shared" si="110"/>
        <v>1940856</v>
      </c>
      <c r="DH109" s="24">
        <f t="shared" si="110"/>
        <v>36734826</v>
      </c>
      <c r="DI109" s="24">
        <f t="shared" si="110"/>
        <v>96000000</v>
      </c>
      <c r="DJ109" s="24">
        <f t="shared" si="110"/>
        <v>0</v>
      </c>
      <c r="DK109" s="24">
        <f t="shared" si="110"/>
        <v>0</v>
      </c>
      <c r="DL109" s="24">
        <f t="shared" si="110"/>
        <v>0</v>
      </c>
      <c r="DM109" s="24">
        <f t="shared" si="110"/>
        <v>0</v>
      </c>
      <c r="DN109" s="24">
        <f t="shared" si="110"/>
        <v>0</v>
      </c>
      <c r="DO109" s="24">
        <f t="shared" si="111"/>
        <v>0</v>
      </c>
      <c r="DP109" s="24">
        <f t="shared" si="111"/>
        <v>35000000</v>
      </c>
      <c r="DR109" s="29">
        <f t="shared" si="75"/>
        <v>763286765</v>
      </c>
      <c r="DS109" s="29">
        <f>+AD109+BA109</f>
        <v>763286765</v>
      </c>
      <c r="DT109" s="29">
        <f t="shared" si="70"/>
        <v>763286765</v>
      </c>
    </row>
    <row r="110" spans="1:124" ht="76.5" customHeight="1" x14ac:dyDescent="0.25">
      <c r="A110" s="188"/>
      <c r="B110" s="192"/>
      <c r="C110" s="50" t="s">
        <v>323</v>
      </c>
      <c r="D110" s="91" t="s">
        <v>324</v>
      </c>
      <c r="E110" s="88">
        <v>211</v>
      </c>
      <c r="F110" s="23" t="s">
        <v>325</v>
      </c>
      <c r="G110" s="24">
        <f t="shared" si="102"/>
        <v>359642932</v>
      </c>
      <c r="H110" s="24"/>
      <c r="I110" s="24"/>
      <c r="J110" s="24"/>
      <c r="K110" s="24"/>
      <c r="L110" s="24"/>
      <c r="M110" s="24"/>
      <c r="N110" s="24">
        <v>100000000</v>
      </c>
      <c r="O110" s="24">
        <v>17572000</v>
      </c>
      <c r="P110" s="24">
        <f>17572000+10000000</f>
        <v>27572000</v>
      </c>
      <c r="Q110" s="24">
        <f>17572000+29400000</f>
        <v>46972000</v>
      </c>
      <c r="R110" s="24"/>
      <c r="S110" s="24"/>
      <c r="T110" s="24">
        <v>30000000</v>
      </c>
      <c r="U110" s="24">
        <v>49276070</v>
      </c>
      <c r="V110" s="24"/>
      <c r="W110" s="24"/>
      <c r="X110" s="24">
        <v>14330750</v>
      </c>
      <c r="Y110" s="24"/>
      <c r="Z110" s="24"/>
      <c r="AA110" s="24"/>
      <c r="AB110" s="24">
        <v>73920112</v>
      </c>
      <c r="AC110" s="25">
        <f t="shared" si="93"/>
        <v>0.18323592412487616</v>
      </c>
      <c r="AD110" s="24">
        <f t="shared" si="103"/>
        <v>65899505</v>
      </c>
      <c r="AE110" s="24"/>
      <c r="AF110" s="24"/>
      <c r="AG110" s="24"/>
      <c r="AH110" s="24"/>
      <c r="AI110" s="24"/>
      <c r="AJ110" s="24"/>
      <c r="AK110" s="24"/>
      <c r="AL110" s="24"/>
      <c r="AM110" s="24"/>
      <c r="AN110" s="24"/>
      <c r="AO110" s="24"/>
      <c r="AP110" s="24"/>
      <c r="AQ110" s="24"/>
      <c r="AR110" s="24"/>
      <c r="AS110" s="24"/>
      <c r="AT110" s="24"/>
      <c r="AU110" s="24"/>
      <c r="AV110" s="24"/>
      <c r="AW110" s="24"/>
      <c r="AX110" s="24"/>
      <c r="AY110" s="24">
        <f>+'[2]ENERO 2018'!$AF$68</f>
        <v>65899505</v>
      </c>
      <c r="AZ110" s="25">
        <f t="shared" si="77"/>
        <v>0.81676407587512379</v>
      </c>
      <c r="BA110" s="24">
        <f t="shared" si="104"/>
        <v>293743427</v>
      </c>
      <c r="BB110" s="24">
        <f t="shared" si="105"/>
        <v>0</v>
      </c>
      <c r="BC110" s="24">
        <f t="shared" si="105"/>
        <v>0</v>
      </c>
      <c r="BD110" s="24">
        <f t="shared" si="105"/>
        <v>0</v>
      </c>
      <c r="BE110" s="24">
        <f t="shared" si="106"/>
        <v>0</v>
      </c>
      <c r="BF110" s="24">
        <f t="shared" si="106"/>
        <v>0</v>
      </c>
      <c r="BG110" s="24">
        <f t="shared" si="106"/>
        <v>0</v>
      </c>
      <c r="BH110" s="24">
        <f t="shared" si="106"/>
        <v>100000000</v>
      </c>
      <c r="BI110" s="24">
        <f t="shared" si="106"/>
        <v>17572000</v>
      </c>
      <c r="BJ110" s="24">
        <f t="shared" si="106"/>
        <v>27572000</v>
      </c>
      <c r="BK110" s="24">
        <f t="shared" si="106"/>
        <v>46972000</v>
      </c>
      <c r="BL110" s="24">
        <f t="shared" si="106"/>
        <v>0</v>
      </c>
      <c r="BM110" s="24">
        <f t="shared" si="106"/>
        <v>0</v>
      </c>
      <c r="BN110" s="24">
        <f t="shared" si="106"/>
        <v>30000000</v>
      </c>
      <c r="BO110" s="24">
        <f t="shared" si="106"/>
        <v>49276070</v>
      </c>
      <c r="BP110" s="24">
        <f t="shared" si="106"/>
        <v>0</v>
      </c>
      <c r="BQ110" s="24">
        <f t="shared" si="106"/>
        <v>0</v>
      </c>
      <c r="BR110" s="24">
        <f t="shared" si="106"/>
        <v>14330750</v>
      </c>
      <c r="BS110" s="24">
        <f t="shared" si="106"/>
        <v>0</v>
      </c>
      <c r="BT110" s="24">
        <f t="shared" si="106"/>
        <v>0</v>
      </c>
      <c r="BU110" s="24">
        <f t="shared" si="107"/>
        <v>0</v>
      </c>
      <c r="BV110" s="24">
        <f t="shared" si="107"/>
        <v>8020607</v>
      </c>
      <c r="BW110" s="25">
        <f t="shared" si="94"/>
        <v>0.17449316646100527</v>
      </c>
      <c r="BX110" s="24">
        <f t="shared" si="108"/>
        <v>62755234</v>
      </c>
      <c r="BY110" s="24"/>
      <c r="BZ110" s="24"/>
      <c r="CA110" s="24"/>
      <c r="CB110" s="24"/>
      <c r="CC110" s="24"/>
      <c r="CD110" s="24"/>
      <c r="CE110" s="24"/>
      <c r="CF110" s="24"/>
      <c r="CG110" s="24"/>
      <c r="CH110" s="24"/>
      <c r="CI110" s="24"/>
      <c r="CJ110" s="24"/>
      <c r="CK110" s="24"/>
      <c r="CL110" s="24"/>
      <c r="CM110" s="24"/>
      <c r="CN110" s="24"/>
      <c r="CO110" s="24"/>
      <c r="CP110" s="24"/>
      <c r="CQ110" s="24"/>
      <c r="CR110" s="24"/>
      <c r="CS110" s="24">
        <f>+'[2]ENERO 2018'!$H$66</f>
        <v>62755234</v>
      </c>
      <c r="CT110" s="25">
        <f t="shared" si="66"/>
        <v>0.82550683353899479</v>
      </c>
      <c r="CU110" s="24">
        <f t="shared" si="92"/>
        <v>296887698</v>
      </c>
      <c r="CV110" s="24">
        <f t="shared" si="109"/>
        <v>0</v>
      </c>
      <c r="CW110" s="24">
        <f t="shared" si="109"/>
        <v>0</v>
      </c>
      <c r="CX110" s="24">
        <f t="shared" si="109"/>
        <v>0</v>
      </c>
      <c r="CY110" s="24">
        <f t="shared" si="110"/>
        <v>0</v>
      </c>
      <c r="CZ110" s="24">
        <f t="shared" si="110"/>
        <v>0</v>
      </c>
      <c r="DA110" s="24">
        <f t="shared" si="110"/>
        <v>0</v>
      </c>
      <c r="DB110" s="24">
        <f t="shared" si="110"/>
        <v>100000000</v>
      </c>
      <c r="DC110" s="24">
        <f t="shared" si="110"/>
        <v>17572000</v>
      </c>
      <c r="DD110" s="24">
        <f t="shared" si="110"/>
        <v>27572000</v>
      </c>
      <c r="DE110" s="24">
        <f t="shared" si="110"/>
        <v>46972000</v>
      </c>
      <c r="DF110" s="24">
        <f t="shared" si="110"/>
        <v>0</v>
      </c>
      <c r="DG110" s="24">
        <f t="shared" si="110"/>
        <v>0</v>
      </c>
      <c r="DH110" s="24">
        <f t="shared" si="110"/>
        <v>30000000</v>
      </c>
      <c r="DI110" s="24">
        <f t="shared" si="110"/>
        <v>49276070</v>
      </c>
      <c r="DJ110" s="24">
        <f t="shared" si="110"/>
        <v>0</v>
      </c>
      <c r="DK110" s="24">
        <f t="shared" si="110"/>
        <v>0</v>
      </c>
      <c r="DL110" s="24">
        <f t="shared" si="110"/>
        <v>14330750</v>
      </c>
      <c r="DM110" s="24">
        <f t="shared" si="110"/>
        <v>0</v>
      </c>
      <c r="DN110" s="24">
        <f t="shared" si="110"/>
        <v>0</v>
      </c>
      <c r="DO110" s="24">
        <f t="shared" si="111"/>
        <v>0</v>
      </c>
      <c r="DP110" s="24">
        <f t="shared" si="111"/>
        <v>11164878</v>
      </c>
      <c r="DR110" s="29">
        <f t="shared" si="75"/>
        <v>359642932</v>
      </c>
      <c r="DS110" s="29">
        <f t="shared" si="95"/>
        <v>359642932</v>
      </c>
      <c r="DT110" s="29">
        <f t="shared" si="70"/>
        <v>359642932</v>
      </c>
    </row>
    <row r="111" spans="1:124" s="76" customFormat="1" ht="90.75" customHeight="1" x14ac:dyDescent="0.25">
      <c r="A111" s="188"/>
      <c r="B111" s="192"/>
      <c r="C111" s="89" t="s">
        <v>326</v>
      </c>
      <c r="D111" s="21" t="s">
        <v>327</v>
      </c>
      <c r="E111" s="90">
        <v>211</v>
      </c>
      <c r="F111" s="23" t="s">
        <v>328</v>
      </c>
      <c r="G111" s="24">
        <f t="shared" si="102"/>
        <v>342930549</v>
      </c>
      <c r="H111" s="28"/>
      <c r="I111" s="74"/>
      <c r="J111" s="74"/>
      <c r="K111" s="24"/>
      <c r="L111" s="24"/>
      <c r="M111" s="24">
        <v>227821027</v>
      </c>
      <c r="N111" s="24"/>
      <c r="O111" s="24"/>
      <c r="P111" s="24"/>
      <c r="Q111" s="24"/>
      <c r="R111" s="24"/>
      <c r="S111" s="24"/>
      <c r="T111" s="24"/>
      <c r="U111" s="24"/>
      <c r="V111" s="24"/>
      <c r="W111" s="24"/>
      <c r="X111" s="24"/>
      <c r="Y111" s="24"/>
      <c r="Z111" s="24"/>
      <c r="AA111" s="24"/>
      <c r="AB111" s="24">
        <f>112522910+2586612</f>
        <v>115109522</v>
      </c>
      <c r="AC111" s="75">
        <f t="shared" si="93"/>
        <v>2.2628488545650099E-3</v>
      </c>
      <c r="AD111" s="24">
        <f t="shared" si="103"/>
        <v>776000</v>
      </c>
      <c r="AE111" s="74"/>
      <c r="AF111" s="74"/>
      <c r="AG111" s="74"/>
      <c r="AH111" s="74"/>
      <c r="AI111" s="74"/>
      <c r="AJ111" s="74"/>
      <c r="AK111" s="74"/>
      <c r="AL111" s="74"/>
      <c r="AM111" s="74"/>
      <c r="AN111" s="74"/>
      <c r="AO111" s="74"/>
      <c r="AP111" s="74"/>
      <c r="AQ111" s="74"/>
      <c r="AR111" s="74"/>
      <c r="AS111" s="74"/>
      <c r="AT111" s="74"/>
      <c r="AU111" s="74"/>
      <c r="AV111" s="74"/>
      <c r="AW111" s="74"/>
      <c r="AX111" s="74"/>
      <c r="AY111" s="74">
        <f>+'[2]ENERO 2018'!$G$78</f>
        <v>776000</v>
      </c>
      <c r="AZ111" s="75">
        <f t="shared" si="77"/>
        <v>0.99773715114543504</v>
      </c>
      <c r="BA111" s="24">
        <f t="shared" si="104"/>
        <v>342154549</v>
      </c>
      <c r="BB111" s="24">
        <f t="shared" si="105"/>
        <v>0</v>
      </c>
      <c r="BC111" s="24">
        <f t="shared" si="105"/>
        <v>0</v>
      </c>
      <c r="BD111" s="24">
        <f t="shared" si="105"/>
        <v>0</v>
      </c>
      <c r="BE111" s="24">
        <f t="shared" si="106"/>
        <v>0</v>
      </c>
      <c r="BF111" s="24">
        <f t="shared" si="106"/>
        <v>0</v>
      </c>
      <c r="BG111" s="24">
        <f t="shared" si="106"/>
        <v>227821027</v>
      </c>
      <c r="BH111" s="24">
        <f t="shared" si="106"/>
        <v>0</v>
      </c>
      <c r="BI111" s="24">
        <f t="shared" si="106"/>
        <v>0</v>
      </c>
      <c r="BJ111" s="24">
        <f t="shared" si="106"/>
        <v>0</v>
      </c>
      <c r="BK111" s="24">
        <f t="shared" si="106"/>
        <v>0</v>
      </c>
      <c r="BL111" s="24">
        <f t="shared" si="106"/>
        <v>0</v>
      </c>
      <c r="BM111" s="24">
        <f t="shared" si="106"/>
        <v>0</v>
      </c>
      <c r="BN111" s="24">
        <f t="shared" si="106"/>
        <v>0</v>
      </c>
      <c r="BO111" s="24">
        <f t="shared" si="106"/>
        <v>0</v>
      </c>
      <c r="BP111" s="24">
        <f t="shared" si="106"/>
        <v>0</v>
      </c>
      <c r="BQ111" s="24">
        <f t="shared" si="106"/>
        <v>0</v>
      </c>
      <c r="BR111" s="24">
        <f t="shared" si="106"/>
        <v>0</v>
      </c>
      <c r="BS111" s="24">
        <f t="shared" si="106"/>
        <v>0</v>
      </c>
      <c r="BT111" s="24">
        <f t="shared" si="106"/>
        <v>0</v>
      </c>
      <c r="BU111" s="24">
        <f t="shared" si="107"/>
        <v>0</v>
      </c>
      <c r="BV111" s="24">
        <f t="shared" si="107"/>
        <v>114333522</v>
      </c>
      <c r="BW111" s="75">
        <f t="shared" si="94"/>
        <v>2.2628488545650099E-3</v>
      </c>
      <c r="BX111" s="24">
        <f t="shared" si="108"/>
        <v>776000</v>
      </c>
      <c r="BY111" s="74"/>
      <c r="BZ111" s="74"/>
      <c r="CA111" s="74"/>
      <c r="CB111" s="74"/>
      <c r="CC111" s="74"/>
      <c r="CD111" s="74"/>
      <c r="CE111" s="74"/>
      <c r="CF111" s="74"/>
      <c r="CG111" s="74"/>
      <c r="CH111" s="74"/>
      <c r="CI111" s="74"/>
      <c r="CJ111" s="74"/>
      <c r="CK111" s="74"/>
      <c r="CL111" s="74"/>
      <c r="CM111" s="74"/>
      <c r="CN111" s="74"/>
      <c r="CO111" s="74"/>
      <c r="CP111" s="74"/>
      <c r="CQ111" s="74"/>
      <c r="CR111" s="74"/>
      <c r="CS111" s="74">
        <f>+'[2]ENERO 2018'!$H$78</f>
        <v>776000</v>
      </c>
      <c r="CT111" s="75">
        <f t="shared" si="66"/>
        <v>0.99773715114543504</v>
      </c>
      <c r="CU111" s="24">
        <f t="shared" si="92"/>
        <v>342154549</v>
      </c>
      <c r="CV111" s="24">
        <f t="shared" si="109"/>
        <v>0</v>
      </c>
      <c r="CW111" s="24">
        <f t="shared" si="109"/>
        <v>0</v>
      </c>
      <c r="CX111" s="24">
        <f t="shared" si="109"/>
        <v>0</v>
      </c>
      <c r="CY111" s="24">
        <f t="shared" si="110"/>
        <v>0</v>
      </c>
      <c r="CZ111" s="24">
        <f t="shared" si="110"/>
        <v>0</v>
      </c>
      <c r="DA111" s="24">
        <f t="shared" si="110"/>
        <v>227821027</v>
      </c>
      <c r="DB111" s="24">
        <f t="shared" si="110"/>
        <v>0</v>
      </c>
      <c r="DC111" s="24">
        <f t="shared" si="110"/>
        <v>0</v>
      </c>
      <c r="DD111" s="24">
        <f t="shared" si="110"/>
        <v>0</v>
      </c>
      <c r="DE111" s="24">
        <f t="shared" si="110"/>
        <v>0</v>
      </c>
      <c r="DF111" s="24">
        <f t="shared" si="110"/>
        <v>0</v>
      </c>
      <c r="DG111" s="24">
        <f t="shared" si="110"/>
        <v>0</v>
      </c>
      <c r="DH111" s="24">
        <f t="shared" si="110"/>
        <v>0</v>
      </c>
      <c r="DI111" s="24">
        <f t="shared" si="110"/>
        <v>0</v>
      </c>
      <c r="DJ111" s="24">
        <f t="shared" si="110"/>
        <v>0</v>
      </c>
      <c r="DK111" s="24">
        <f t="shared" si="110"/>
        <v>0</v>
      </c>
      <c r="DL111" s="24">
        <f t="shared" si="110"/>
        <v>0</v>
      </c>
      <c r="DM111" s="24">
        <f t="shared" si="110"/>
        <v>0</v>
      </c>
      <c r="DN111" s="24">
        <f t="shared" si="110"/>
        <v>0</v>
      </c>
      <c r="DO111" s="24">
        <f t="shared" si="111"/>
        <v>0</v>
      </c>
      <c r="DP111" s="24">
        <f t="shared" si="111"/>
        <v>114333522</v>
      </c>
      <c r="DR111" s="29">
        <f t="shared" si="75"/>
        <v>342930549</v>
      </c>
      <c r="DS111" s="29">
        <f t="shared" si="95"/>
        <v>342930549</v>
      </c>
      <c r="DT111" s="29">
        <f t="shared" si="70"/>
        <v>342930549</v>
      </c>
    </row>
    <row r="112" spans="1:124" ht="80.25" customHeight="1" x14ac:dyDescent="0.25">
      <c r="A112" s="188"/>
      <c r="B112" s="192"/>
      <c r="C112" s="50" t="s">
        <v>329</v>
      </c>
      <c r="D112" s="32" t="s">
        <v>330</v>
      </c>
      <c r="E112" s="88">
        <v>211</v>
      </c>
      <c r="F112" s="23" t="s">
        <v>331</v>
      </c>
      <c r="G112" s="24">
        <f t="shared" si="102"/>
        <v>177751952</v>
      </c>
      <c r="H112" s="34"/>
      <c r="I112" s="24"/>
      <c r="J112" s="24"/>
      <c r="K112" s="24"/>
      <c r="L112" s="24"/>
      <c r="M112" s="24"/>
      <c r="N112" s="24">
        <v>103000000</v>
      </c>
      <c r="O112" s="24">
        <v>20000000</v>
      </c>
      <c r="P112" s="24">
        <v>20000000</v>
      </c>
      <c r="Q112" s="24">
        <v>20000000</v>
      </c>
      <c r="R112" s="24"/>
      <c r="S112" s="24"/>
      <c r="T112" s="24"/>
      <c r="U112" s="24"/>
      <c r="V112" s="24"/>
      <c r="W112" s="24"/>
      <c r="X112" s="24"/>
      <c r="Y112" s="24"/>
      <c r="Z112" s="24"/>
      <c r="AA112" s="24"/>
      <c r="AB112" s="24">
        <v>14751952</v>
      </c>
      <c r="AC112" s="25">
        <f t="shared" si="93"/>
        <v>2.3429301074567102E-2</v>
      </c>
      <c r="AD112" s="24">
        <f t="shared" si="103"/>
        <v>4164604</v>
      </c>
      <c r="AE112" s="24"/>
      <c r="AF112" s="24"/>
      <c r="AG112" s="24"/>
      <c r="AH112" s="24"/>
      <c r="AI112" s="24"/>
      <c r="AJ112" s="24"/>
      <c r="AK112" s="24"/>
      <c r="AL112" s="24"/>
      <c r="AM112" s="24"/>
      <c r="AN112" s="24"/>
      <c r="AO112" s="24"/>
      <c r="AP112" s="24"/>
      <c r="AQ112" s="24"/>
      <c r="AR112" s="24"/>
      <c r="AS112" s="24"/>
      <c r="AT112" s="24"/>
      <c r="AU112" s="24"/>
      <c r="AV112" s="24"/>
      <c r="AW112" s="24"/>
      <c r="AX112" s="24"/>
      <c r="AY112" s="74">
        <f>+'[2]ENERO 2018'!$G$87</f>
        <v>4164604</v>
      </c>
      <c r="AZ112" s="25">
        <f t="shared" si="77"/>
        <v>0.97657069892543291</v>
      </c>
      <c r="BA112" s="24">
        <f t="shared" si="104"/>
        <v>173587348</v>
      </c>
      <c r="BB112" s="24">
        <f t="shared" si="105"/>
        <v>0</v>
      </c>
      <c r="BC112" s="24">
        <f t="shared" si="105"/>
        <v>0</v>
      </c>
      <c r="BD112" s="24">
        <f t="shared" si="105"/>
        <v>0</v>
      </c>
      <c r="BE112" s="24">
        <f t="shared" si="106"/>
        <v>0</v>
      </c>
      <c r="BF112" s="24">
        <f t="shared" si="106"/>
        <v>0</v>
      </c>
      <c r="BG112" s="24">
        <f t="shared" si="106"/>
        <v>0</v>
      </c>
      <c r="BH112" s="24">
        <f t="shared" si="106"/>
        <v>103000000</v>
      </c>
      <c r="BI112" s="24">
        <f t="shared" si="106"/>
        <v>20000000</v>
      </c>
      <c r="BJ112" s="24">
        <f t="shared" si="106"/>
        <v>20000000</v>
      </c>
      <c r="BK112" s="24">
        <f t="shared" si="106"/>
        <v>20000000</v>
      </c>
      <c r="BL112" s="24">
        <f t="shared" si="106"/>
        <v>0</v>
      </c>
      <c r="BM112" s="24">
        <f t="shared" si="106"/>
        <v>0</v>
      </c>
      <c r="BN112" s="24">
        <f t="shared" si="106"/>
        <v>0</v>
      </c>
      <c r="BO112" s="24">
        <f t="shared" si="106"/>
        <v>0</v>
      </c>
      <c r="BP112" s="24">
        <f t="shared" si="106"/>
        <v>0</v>
      </c>
      <c r="BQ112" s="24">
        <f t="shared" si="106"/>
        <v>0</v>
      </c>
      <c r="BR112" s="24">
        <f t="shared" si="106"/>
        <v>0</v>
      </c>
      <c r="BS112" s="24">
        <f t="shared" si="106"/>
        <v>0</v>
      </c>
      <c r="BT112" s="24">
        <f t="shared" si="106"/>
        <v>0</v>
      </c>
      <c r="BU112" s="24">
        <f t="shared" si="107"/>
        <v>0</v>
      </c>
      <c r="BV112" s="24">
        <f t="shared" si="107"/>
        <v>10587348</v>
      </c>
      <c r="BW112" s="25">
        <f t="shared" si="94"/>
        <v>2.3429301074567102E-2</v>
      </c>
      <c r="BX112" s="24">
        <f t="shared" si="108"/>
        <v>4164604</v>
      </c>
      <c r="BY112" s="24"/>
      <c r="BZ112" s="24"/>
      <c r="CA112" s="24"/>
      <c r="CB112" s="24"/>
      <c r="CC112" s="24"/>
      <c r="CD112" s="24"/>
      <c r="CE112" s="24"/>
      <c r="CF112" s="24"/>
      <c r="CG112" s="24"/>
      <c r="CH112" s="24"/>
      <c r="CI112" s="24"/>
      <c r="CJ112" s="24"/>
      <c r="CK112" s="24"/>
      <c r="CL112" s="24"/>
      <c r="CM112" s="24"/>
      <c r="CN112" s="24"/>
      <c r="CO112" s="24"/>
      <c r="CP112" s="24"/>
      <c r="CQ112" s="24"/>
      <c r="CR112" s="24"/>
      <c r="CS112" s="24">
        <f>+'[2]ENERO 2018'!$H$87</f>
        <v>4164604</v>
      </c>
      <c r="CT112" s="25">
        <f t="shared" si="66"/>
        <v>0.97657069892543291</v>
      </c>
      <c r="CU112" s="24">
        <f t="shared" si="92"/>
        <v>173587348</v>
      </c>
      <c r="CV112" s="24">
        <f t="shared" si="109"/>
        <v>0</v>
      </c>
      <c r="CW112" s="24">
        <f t="shared" si="109"/>
        <v>0</v>
      </c>
      <c r="CX112" s="24">
        <f t="shared" si="109"/>
        <v>0</v>
      </c>
      <c r="CY112" s="24">
        <f t="shared" si="110"/>
        <v>0</v>
      </c>
      <c r="CZ112" s="24">
        <f t="shared" si="110"/>
        <v>0</v>
      </c>
      <c r="DA112" s="24">
        <f t="shared" si="110"/>
        <v>0</v>
      </c>
      <c r="DB112" s="24">
        <f t="shared" si="110"/>
        <v>103000000</v>
      </c>
      <c r="DC112" s="24">
        <f t="shared" si="110"/>
        <v>20000000</v>
      </c>
      <c r="DD112" s="24">
        <f t="shared" si="110"/>
        <v>20000000</v>
      </c>
      <c r="DE112" s="24">
        <f t="shared" si="110"/>
        <v>20000000</v>
      </c>
      <c r="DF112" s="24">
        <f t="shared" si="110"/>
        <v>0</v>
      </c>
      <c r="DG112" s="24">
        <f t="shared" si="110"/>
        <v>0</v>
      </c>
      <c r="DH112" s="24">
        <f t="shared" si="110"/>
        <v>0</v>
      </c>
      <c r="DI112" s="24">
        <f t="shared" si="110"/>
        <v>0</v>
      </c>
      <c r="DJ112" s="24">
        <f t="shared" si="110"/>
        <v>0</v>
      </c>
      <c r="DK112" s="24">
        <f t="shared" si="110"/>
        <v>0</v>
      </c>
      <c r="DL112" s="24">
        <f t="shared" si="110"/>
        <v>0</v>
      </c>
      <c r="DM112" s="24">
        <f t="shared" si="110"/>
        <v>0</v>
      </c>
      <c r="DN112" s="24">
        <f t="shared" si="110"/>
        <v>0</v>
      </c>
      <c r="DO112" s="24">
        <f t="shared" si="111"/>
        <v>0</v>
      </c>
      <c r="DP112" s="24">
        <f t="shared" si="111"/>
        <v>10587348</v>
      </c>
      <c r="DR112" s="29">
        <f t="shared" si="75"/>
        <v>177751952</v>
      </c>
      <c r="DS112" s="29">
        <f t="shared" si="95"/>
        <v>177751952</v>
      </c>
      <c r="DT112" s="29">
        <f t="shared" si="70"/>
        <v>177751952</v>
      </c>
    </row>
    <row r="113" spans="1:126" ht="54" customHeight="1" x14ac:dyDescent="0.25">
      <c r="A113" s="188"/>
      <c r="B113" s="192"/>
      <c r="C113" s="50" t="s">
        <v>332</v>
      </c>
      <c r="D113" s="21" t="s">
        <v>333</v>
      </c>
      <c r="E113" s="88">
        <v>211</v>
      </c>
      <c r="F113" s="23" t="s">
        <v>334</v>
      </c>
      <c r="G113" s="24">
        <f t="shared" si="102"/>
        <v>7000000</v>
      </c>
      <c r="H113" s="34"/>
      <c r="I113" s="24"/>
      <c r="J113" s="24"/>
      <c r="K113" s="24"/>
      <c r="L113" s="24"/>
      <c r="M113" s="24"/>
      <c r="N113" s="24"/>
      <c r="O113" s="24"/>
      <c r="P113" s="24"/>
      <c r="Q113" s="24"/>
      <c r="R113" s="24"/>
      <c r="S113" s="24"/>
      <c r="T113" s="24"/>
      <c r="U113" s="24"/>
      <c r="V113" s="24"/>
      <c r="W113" s="24"/>
      <c r="X113" s="24"/>
      <c r="Y113" s="24"/>
      <c r="Z113" s="24"/>
      <c r="AA113" s="24"/>
      <c r="AB113" s="24">
        <v>7000000</v>
      </c>
      <c r="AC113" s="25">
        <f t="shared" si="93"/>
        <v>0.2857142857142857</v>
      </c>
      <c r="AD113" s="24">
        <f t="shared" si="103"/>
        <v>2000000</v>
      </c>
      <c r="AE113" s="24"/>
      <c r="AF113" s="24"/>
      <c r="AG113" s="24"/>
      <c r="AH113" s="24"/>
      <c r="AI113" s="24"/>
      <c r="AJ113" s="24"/>
      <c r="AK113" s="24"/>
      <c r="AL113" s="24"/>
      <c r="AM113" s="24"/>
      <c r="AN113" s="24"/>
      <c r="AO113" s="24"/>
      <c r="AP113" s="24"/>
      <c r="AQ113" s="24"/>
      <c r="AR113" s="24"/>
      <c r="AS113" s="24"/>
      <c r="AT113" s="24"/>
      <c r="AU113" s="24"/>
      <c r="AV113" s="24"/>
      <c r="AW113" s="24"/>
      <c r="AX113" s="24"/>
      <c r="AY113" s="24">
        <f>+'[2]ENERO 2018'!$G$95</f>
        <v>2000000</v>
      </c>
      <c r="AZ113" s="25">
        <f t="shared" si="77"/>
        <v>0.7142857142857143</v>
      </c>
      <c r="BA113" s="24">
        <f t="shared" si="104"/>
        <v>5000000</v>
      </c>
      <c r="BB113" s="24">
        <f t="shared" si="105"/>
        <v>0</v>
      </c>
      <c r="BC113" s="24">
        <f t="shared" si="105"/>
        <v>0</v>
      </c>
      <c r="BD113" s="24">
        <f t="shared" si="105"/>
        <v>0</v>
      </c>
      <c r="BE113" s="24">
        <f t="shared" si="106"/>
        <v>0</v>
      </c>
      <c r="BF113" s="24">
        <f t="shared" si="106"/>
        <v>0</v>
      </c>
      <c r="BG113" s="24">
        <f t="shared" si="106"/>
        <v>0</v>
      </c>
      <c r="BH113" s="24">
        <f t="shared" si="106"/>
        <v>0</v>
      </c>
      <c r="BI113" s="24">
        <f t="shared" si="106"/>
        <v>0</v>
      </c>
      <c r="BJ113" s="24">
        <f t="shared" si="106"/>
        <v>0</v>
      </c>
      <c r="BK113" s="24">
        <f t="shared" si="106"/>
        <v>0</v>
      </c>
      <c r="BL113" s="24">
        <f t="shared" si="106"/>
        <v>0</v>
      </c>
      <c r="BM113" s="24">
        <f t="shared" si="106"/>
        <v>0</v>
      </c>
      <c r="BN113" s="24">
        <f t="shared" si="106"/>
        <v>0</v>
      </c>
      <c r="BO113" s="24">
        <f t="shared" si="106"/>
        <v>0</v>
      </c>
      <c r="BP113" s="24">
        <f t="shared" si="106"/>
        <v>0</v>
      </c>
      <c r="BQ113" s="24">
        <f t="shared" si="106"/>
        <v>0</v>
      </c>
      <c r="BR113" s="24">
        <f t="shared" si="106"/>
        <v>0</v>
      </c>
      <c r="BS113" s="24">
        <f t="shared" si="106"/>
        <v>0</v>
      </c>
      <c r="BT113" s="24">
        <f t="shared" si="106"/>
        <v>0</v>
      </c>
      <c r="BU113" s="24">
        <f t="shared" si="107"/>
        <v>0</v>
      </c>
      <c r="BV113" s="24">
        <f t="shared" si="107"/>
        <v>5000000</v>
      </c>
      <c r="BW113" s="25">
        <f t="shared" si="94"/>
        <v>0.2857142857142857</v>
      </c>
      <c r="BX113" s="24">
        <f t="shared" si="108"/>
        <v>2000000</v>
      </c>
      <c r="BY113" s="24"/>
      <c r="BZ113" s="24"/>
      <c r="CA113" s="24"/>
      <c r="CB113" s="24"/>
      <c r="CC113" s="24"/>
      <c r="CD113" s="24"/>
      <c r="CE113" s="24"/>
      <c r="CF113" s="24"/>
      <c r="CG113" s="24"/>
      <c r="CH113" s="24"/>
      <c r="CI113" s="24"/>
      <c r="CJ113" s="24"/>
      <c r="CK113" s="24"/>
      <c r="CL113" s="24"/>
      <c r="CM113" s="24"/>
      <c r="CN113" s="24"/>
      <c r="CO113" s="24"/>
      <c r="CP113" s="24"/>
      <c r="CQ113" s="24"/>
      <c r="CR113" s="24"/>
      <c r="CS113" s="24">
        <f>+'[2]ENERO 2018'!$H$95</f>
        <v>2000000</v>
      </c>
      <c r="CT113" s="25">
        <f t="shared" si="66"/>
        <v>0.7142857142857143</v>
      </c>
      <c r="CU113" s="24">
        <f t="shared" si="92"/>
        <v>5000000</v>
      </c>
      <c r="CV113" s="24">
        <f t="shared" si="109"/>
        <v>0</v>
      </c>
      <c r="CW113" s="24">
        <f t="shared" si="109"/>
        <v>0</v>
      </c>
      <c r="CX113" s="24">
        <f t="shared" si="109"/>
        <v>0</v>
      </c>
      <c r="CY113" s="24">
        <f t="shared" si="110"/>
        <v>0</v>
      </c>
      <c r="CZ113" s="24">
        <f t="shared" si="110"/>
        <v>0</v>
      </c>
      <c r="DA113" s="24">
        <f t="shared" si="110"/>
        <v>0</v>
      </c>
      <c r="DB113" s="24">
        <f t="shared" si="110"/>
        <v>0</v>
      </c>
      <c r="DC113" s="24">
        <f t="shared" si="110"/>
        <v>0</v>
      </c>
      <c r="DD113" s="24">
        <f t="shared" si="110"/>
        <v>0</v>
      </c>
      <c r="DE113" s="24">
        <f t="shared" si="110"/>
        <v>0</v>
      </c>
      <c r="DF113" s="24">
        <f t="shared" si="110"/>
        <v>0</v>
      </c>
      <c r="DG113" s="24">
        <f t="shared" si="110"/>
        <v>0</v>
      </c>
      <c r="DH113" s="24">
        <f t="shared" si="110"/>
        <v>0</v>
      </c>
      <c r="DI113" s="24">
        <f t="shared" si="110"/>
        <v>0</v>
      </c>
      <c r="DJ113" s="24">
        <f t="shared" si="110"/>
        <v>0</v>
      </c>
      <c r="DK113" s="24">
        <f t="shared" si="110"/>
        <v>0</v>
      </c>
      <c r="DL113" s="24">
        <f t="shared" si="110"/>
        <v>0</v>
      </c>
      <c r="DM113" s="24">
        <f t="shared" si="110"/>
        <v>0</v>
      </c>
      <c r="DN113" s="24">
        <f t="shared" si="110"/>
        <v>0</v>
      </c>
      <c r="DO113" s="24">
        <f t="shared" si="111"/>
        <v>0</v>
      </c>
      <c r="DP113" s="24">
        <f t="shared" si="111"/>
        <v>5000000</v>
      </c>
      <c r="DR113" s="29">
        <f t="shared" si="75"/>
        <v>7000000</v>
      </c>
      <c r="DS113" s="29">
        <f t="shared" si="95"/>
        <v>7000000</v>
      </c>
      <c r="DT113" s="29">
        <f t="shared" si="70"/>
        <v>7000000</v>
      </c>
    </row>
    <row r="114" spans="1:126" ht="36.75" customHeight="1" x14ac:dyDescent="0.25">
      <c r="A114" s="188"/>
      <c r="B114" s="192"/>
      <c r="C114" s="50" t="s">
        <v>335</v>
      </c>
      <c r="D114" s="21" t="s">
        <v>336</v>
      </c>
      <c r="E114" s="88">
        <v>211</v>
      </c>
      <c r="F114" s="23" t="s">
        <v>337</v>
      </c>
      <c r="G114" s="24">
        <f t="shared" si="102"/>
        <v>357118899</v>
      </c>
      <c r="H114" s="34"/>
      <c r="I114" s="24"/>
      <c r="J114" s="24">
        <v>1118899</v>
      </c>
      <c r="K114" s="24"/>
      <c r="L114" s="24"/>
      <c r="M114" s="24"/>
      <c r="N114" s="24"/>
      <c r="O114" s="24"/>
      <c r="P114" s="24"/>
      <c r="Q114" s="24"/>
      <c r="R114" s="24"/>
      <c r="S114" s="24"/>
      <c r="T114" s="24"/>
      <c r="U114" s="24"/>
      <c r="V114" s="24"/>
      <c r="W114" s="24"/>
      <c r="X114" s="24"/>
      <c r="Y114" s="24">
        <v>350000000</v>
      </c>
      <c r="Z114" s="24"/>
      <c r="AA114" s="24"/>
      <c r="AB114" s="24">
        <v>6000000</v>
      </c>
      <c r="AC114" s="25">
        <f t="shared" si="93"/>
        <v>9.7418554709421859E-2</v>
      </c>
      <c r="AD114" s="24">
        <f t="shared" si="103"/>
        <v>34790007</v>
      </c>
      <c r="AE114" s="24"/>
      <c r="AF114" s="24"/>
      <c r="AG114" s="24"/>
      <c r="AH114" s="24"/>
      <c r="AI114" s="24"/>
      <c r="AJ114" s="24"/>
      <c r="AK114" s="24"/>
      <c r="AL114" s="24"/>
      <c r="AM114" s="24"/>
      <c r="AN114" s="24"/>
      <c r="AO114" s="24"/>
      <c r="AP114" s="24"/>
      <c r="AQ114" s="24"/>
      <c r="AR114" s="24"/>
      <c r="AS114" s="24"/>
      <c r="AT114" s="24"/>
      <c r="AU114" s="24"/>
      <c r="AV114" s="24">
        <f>+'[2]ENERO 2018'!$AA$105</f>
        <v>34790007</v>
      </c>
      <c r="AW114" s="24"/>
      <c r="AX114" s="24"/>
      <c r="AY114" s="24"/>
      <c r="AZ114" s="25">
        <f t="shared" si="77"/>
        <v>0.90258144529057815</v>
      </c>
      <c r="BA114" s="24">
        <f t="shared" si="104"/>
        <v>322328892</v>
      </c>
      <c r="BB114" s="24">
        <f t="shared" si="105"/>
        <v>0</v>
      </c>
      <c r="BC114" s="24">
        <f t="shared" si="105"/>
        <v>0</v>
      </c>
      <c r="BD114" s="24">
        <f t="shared" si="105"/>
        <v>1118899</v>
      </c>
      <c r="BE114" s="24">
        <f t="shared" si="106"/>
        <v>0</v>
      </c>
      <c r="BF114" s="24">
        <f t="shared" si="106"/>
        <v>0</v>
      </c>
      <c r="BG114" s="24">
        <f t="shared" si="106"/>
        <v>0</v>
      </c>
      <c r="BH114" s="24">
        <f t="shared" si="106"/>
        <v>0</v>
      </c>
      <c r="BI114" s="24">
        <f t="shared" si="106"/>
        <v>0</v>
      </c>
      <c r="BJ114" s="24">
        <f t="shared" si="106"/>
        <v>0</v>
      </c>
      <c r="BK114" s="24">
        <f t="shared" si="106"/>
        <v>0</v>
      </c>
      <c r="BL114" s="24">
        <f t="shared" si="106"/>
        <v>0</v>
      </c>
      <c r="BM114" s="24">
        <f t="shared" si="106"/>
        <v>0</v>
      </c>
      <c r="BN114" s="24">
        <f t="shared" si="106"/>
        <v>0</v>
      </c>
      <c r="BO114" s="24">
        <f t="shared" si="106"/>
        <v>0</v>
      </c>
      <c r="BP114" s="24">
        <f t="shared" si="106"/>
        <v>0</v>
      </c>
      <c r="BQ114" s="24">
        <f t="shared" si="106"/>
        <v>0</v>
      </c>
      <c r="BR114" s="24">
        <f t="shared" si="106"/>
        <v>0</v>
      </c>
      <c r="BS114" s="24">
        <f t="shared" si="106"/>
        <v>315209993</v>
      </c>
      <c r="BT114" s="24">
        <f t="shared" si="106"/>
        <v>0</v>
      </c>
      <c r="BU114" s="24">
        <f t="shared" si="107"/>
        <v>0</v>
      </c>
      <c r="BV114" s="24">
        <f t="shared" si="107"/>
        <v>6000000</v>
      </c>
      <c r="BW114" s="25">
        <f t="shared" si="94"/>
        <v>9.7418554709421859E-2</v>
      </c>
      <c r="BX114" s="24">
        <f t="shared" si="108"/>
        <v>34790007</v>
      </c>
      <c r="BY114" s="24"/>
      <c r="BZ114" s="24"/>
      <c r="CA114" s="24"/>
      <c r="CB114" s="24"/>
      <c r="CC114" s="24"/>
      <c r="CD114" s="24"/>
      <c r="CE114" s="24"/>
      <c r="CF114" s="24"/>
      <c r="CG114" s="24"/>
      <c r="CH114" s="24"/>
      <c r="CI114" s="24"/>
      <c r="CJ114" s="24"/>
      <c r="CK114" s="24"/>
      <c r="CL114" s="24"/>
      <c r="CM114" s="24"/>
      <c r="CN114" s="24"/>
      <c r="CO114" s="24"/>
      <c r="CP114" s="24">
        <f>+'[2]ENERO 2018'!$G$103</f>
        <v>34790007</v>
      </c>
      <c r="CQ114" s="24"/>
      <c r="CR114" s="24"/>
      <c r="CS114" s="24"/>
      <c r="CT114" s="25">
        <f t="shared" si="66"/>
        <v>0.90258144529057815</v>
      </c>
      <c r="CU114" s="24">
        <f t="shared" si="92"/>
        <v>322328892</v>
      </c>
      <c r="CV114" s="24">
        <f t="shared" si="109"/>
        <v>0</v>
      </c>
      <c r="CW114" s="24">
        <f t="shared" si="109"/>
        <v>0</v>
      </c>
      <c r="CX114" s="24">
        <f t="shared" si="109"/>
        <v>1118899</v>
      </c>
      <c r="CY114" s="24">
        <f t="shared" si="110"/>
        <v>0</v>
      </c>
      <c r="CZ114" s="24">
        <f t="shared" si="110"/>
        <v>0</v>
      </c>
      <c r="DA114" s="24">
        <f t="shared" si="110"/>
        <v>0</v>
      </c>
      <c r="DB114" s="24">
        <f t="shared" si="110"/>
        <v>0</v>
      </c>
      <c r="DC114" s="24">
        <f t="shared" si="110"/>
        <v>0</v>
      </c>
      <c r="DD114" s="24">
        <f t="shared" si="110"/>
        <v>0</v>
      </c>
      <c r="DE114" s="24">
        <f t="shared" si="110"/>
        <v>0</v>
      </c>
      <c r="DF114" s="24">
        <f t="shared" si="110"/>
        <v>0</v>
      </c>
      <c r="DG114" s="24">
        <f t="shared" si="110"/>
        <v>0</v>
      </c>
      <c r="DH114" s="24">
        <f t="shared" si="110"/>
        <v>0</v>
      </c>
      <c r="DI114" s="24">
        <f t="shared" si="110"/>
        <v>0</v>
      </c>
      <c r="DJ114" s="24">
        <f t="shared" si="110"/>
        <v>0</v>
      </c>
      <c r="DK114" s="24">
        <f t="shared" si="110"/>
        <v>0</v>
      </c>
      <c r="DL114" s="24">
        <f t="shared" si="110"/>
        <v>0</v>
      </c>
      <c r="DM114" s="24">
        <f t="shared" si="110"/>
        <v>315209993</v>
      </c>
      <c r="DN114" s="24">
        <f t="shared" si="110"/>
        <v>0</v>
      </c>
      <c r="DO114" s="24">
        <f t="shared" si="111"/>
        <v>0</v>
      </c>
      <c r="DP114" s="24">
        <f t="shared" si="111"/>
        <v>6000000</v>
      </c>
      <c r="DR114" s="29">
        <f t="shared" si="75"/>
        <v>357118899</v>
      </c>
      <c r="DS114" s="29">
        <f t="shared" si="95"/>
        <v>357118899</v>
      </c>
      <c r="DT114" s="29">
        <f t="shared" si="70"/>
        <v>357118899</v>
      </c>
    </row>
    <row r="115" spans="1:126" ht="24" customHeight="1" x14ac:dyDescent="0.25">
      <c r="A115" s="188"/>
      <c r="B115" s="192"/>
      <c r="C115" s="50" t="s">
        <v>338</v>
      </c>
      <c r="D115" s="21" t="s">
        <v>339</v>
      </c>
      <c r="E115" s="88">
        <v>211</v>
      </c>
      <c r="F115" s="23" t="s">
        <v>340</v>
      </c>
      <c r="G115" s="24">
        <f t="shared" si="102"/>
        <v>350000000</v>
      </c>
      <c r="H115" s="34"/>
      <c r="I115" s="24">
        <v>350000000</v>
      </c>
      <c r="J115" s="24"/>
      <c r="K115" s="24"/>
      <c r="L115" s="24"/>
      <c r="M115" s="24"/>
      <c r="N115" s="24"/>
      <c r="O115" s="24"/>
      <c r="P115" s="24"/>
      <c r="Q115" s="24"/>
      <c r="R115" s="24"/>
      <c r="S115" s="24"/>
      <c r="T115" s="24"/>
      <c r="U115" s="24"/>
      <c r="V115" s="24"/>
      <c r="W115" s="24"/>
      <c r="X115" s="24"/>
      <c r="Y115" s="24"/>
      <c r="Z115" s="24"/>
      <c r="AA115" s="24"/>
      <c r="AB115" s="24"/>
      <c r="AC115" s="25">
        <f t="shared" si="93"/>
        <v>1</v>
      </c>
      <c r="AD115" s="24">
        <f t="shared" si="103"/>
        <v>350000000</v>
      </c>
      <c r="AE115" s="24"/>
      <c r="AF115" s="24">
        <f>+'[2]ENERO 2018'!$K$111</f>
        <v>350000000</v>
      </c>
      <c r="AG115" s="24"/>
      <c r="AH115" s="24"/>
      <c r="AI115" s="24"/>
      <c r="AJ115" s="24"/>
      <c r="AK115" s="24"/>
      <c r="AL115" s="24"/>
      <c r="AM115" s="24"/>
      <c r="AN115" s="24"/>
      <c r="AO115" s="24"/>
      <c r="AP115" s="24"/>
      <c r="AQ115" s="24"/>
      <c r="AR115" s="24"/>
      <c r="AS115" s="24"/>
      <c r="AT115" s="24"/>
      <c r="AU115" s="24"/>
      <c r="AV115" s="24"/>
      <c r="AW115" s="24"/>
      <c r="AX115" s="24"/>
      <c r="AY115" s="24"/>
      <c r="AZ115" s="25">
        <f t="shared" si="77"/>
        <v>0</v>
      </c>
      <c r="BA115" s="24">
        <f t="shared" si="104"/>
        <v>0</v>
      </c>
      <c r="BB115" s="24">
        <f t="shared" si="105"/>
        <v>0</v>
      </c>
      <c r="BC115" s="24">
        <f t="shared" si="105"/>
        <v>0</v>
      </c>
      <c r="BD115" s="24">
        <f t="shared" si="105"/>
        <v>0</v>
      </c>
      <c r="BE115" s="24">
        <f t="shared" si="106"/>
        <v>0</v>
      </c>
      <c r="BF115" s="24">
        <f t="shared" si="106"/>
        <v>0</v>
      </c>
      <c r="BG115" s="24">
        <f t="shared" si="106"/>
        <v>0</v>
      </c>
      <c r="BH115" s="24">
        <f t="shared" si="106"/>
        <v>0</v>
      </c>
      <c r="BI115" s="24">
        <f t="shared" si="106"/>
        <v>0</v>
      </c>
      <c r="BJ115" s="24">
        <f t="shared" si="106"/>
        <v>0</v>
      </c>
      <c r="BK115" s="24">
        <f t="shared" si="106"/>
        <v>0</v>
      </c>
      <c r="BL115" s="24">
        <f t="shared" si="106"/>
        <v>0</v>
      </c>
      <c r="BM115" s="24">
        <f t="shared" si="106"/>
        <v>0</v>
      </c>
      <c r="BN115" s="24">
        <f t="shared" si="106"/>
        <v>0</v>
      </c>
      <c r="BO115" s="24">
        <f t="shared" si="106"/>
        <v>0</v>
      </c>
      <c r="BP115" s="24">
        <f t="shared" si="106"/>
        <v>0</v>
      </c>
      <c r="BQ115" s="24">
        <f t="shared" si="106"/>
        <v>0</v>
      </c>
      <c r="BR115" s="24">
        <f t="shared" si="106"/>
        <v>0</v>
      </c>
      <c r="BS115" s="24">
        <f t="shared" si="106"/>
        <v>0</v>
      </c>
      <c r="BT115" s="24">
        <f t="shared" si="106"/>
        <v>0</v>
      </c>
      <c r="BU115" s="24">
        <f t="shared" si="107"/>
        <v>0</v>
      </c>
      <c r="BV115" s="24">
        <f t="shared" si="107"/>
        <v>0</v>
      </c>
      <c r="BW115" s="25">
        <f t="shared" si="94"/>
        <v>0.72807412571428576</v>
      </c>
      <c r="BX115" s="24">
        <f t="shared" si="108"/>
        <v>254825944</v>
      </c>
      <c r="BY115" s="24"/>
      <c r="BZ115" s="24">
        <f>+'[2]ENERO 2018'!$H$109</f>
        <v>254825944</v>
      </c>
      <c r="CA115" s="24"/>
      <c r="CB115" s="24"/>
      <c r="CC115" s="24"/>
      <c r="CD115" s="24"/>
      <c r="CE115" s="24"/>
      <c r="CF115" s="24"/>
      <c r="CG115" s="24"/>
      <c r="CH115" s="24"/>
      <c r="CI115" s="24"/>
      <c r="CJ115" s="24"/>
      <c r="CK115" s="24"/>
      <c r="CL115" s="24"/>
      <c r="CM115" s="24"/>
      <c r="CN115" s="24"/>
      <c r="CO115" s="24"/>
      <c r="CP115" s="24"/>
      <c r="CQ115" s="24"/>
      <c r="CR115" s="24"/>
      <c r="CS115" s="24"/>
      <c r="CT115" s="25">
        <f t="shared" si="66"/>
        <v>0.27192587428571424</v>
      </c>
      <c r="CU115" s="24">
        <f t="shared" si="92"/>
        <v>95174056</v>
      </c>
      <c r="CV115" s="24">
        <f t="shared" si="109"/>
        <v>0</v>
      </c>
      <c r="CW115" s="24">
        <f t="shared" si="109"/>
        <v>95174056</v>
      </c>
      <c r="CX115" s="24">
        <f t="shared" si="109"/>
        <v>0</v>
      </c>
      <c r="CY115" s="24">
        <f t="shared" si="110"/>
        <v>0</v>
      </c>
      <c r="CZ115" s="24">
        <f t="shared" si="110"/>
        <v>0</v>
      </c>
      <c r="DA115" s="24">
        <f t="shared" si="110"/>
        <v>0</v>
      </c>
      <c r="DB115" s="24">
        <f t="shared" si="110"/>
        <v>0</v>
      </c>
      <c r="DC115" s="24">
        <f t="shared" si="110"/>
        <v>0</v>
      </c>
      <c r="DD115" s="24">
        <f t="shared" si="110"/>
        <v>0</v>
      </c>
      <c r="DE115" s="24">
        <f t="shared" si="110"/>
        <v>0</v>
      </c>
      <c r="DF115" s="24">
        <f t="shared" si="110"/>
        <v>0</v>
      </c>
      <c r="DG115" s="24">
        <f t="shared" si="110"/>
        <v>0</v>
      </c>
      <c r="DH115" s="24">
        <f t="shared" si="110"/>
        <v>0</v>
      </c>
      <c r="DI115" s="24">
        <f t="shared" si="110"/>
        <v>0</v>
      </c>
      <c r="DJ115" s="24">
        <f t="shared" si="110"/>
        <v>0</v>
      </c>
      <c r="DK115" s="24">
        <f t="shared" si="110"/>
        <v>0</v>
      </c>
      <c r="DL115" s="24">
        <f t="shared" si="110"/>
        <v>0</v>
      </c>
      <c r="DM115" s="24">
        <f t="shared" si="110"/>
        <v>0</v>
      </c>
      <c r="DN115" s="24">
        <f t="shared" si="110"/>
        <v>0</v>
      </c>
      <c r="DO115" s="24">
        <f t="shared" si="111"/>
        <v>0</v>
      </c>
      <c r="DP115" s="24">
        <f t="shared" si="111"/>
        <v>0</v>
      </c>
      <c r="DR115" s="29">
        <f t="shared" si="75"/>
        <v>350000000</v>
      </c>
      <c r="DS115" s="29">
        <f t="shared" si="95"/>
        <v>350000000</v>
      </c>
      <c r="DT115" s="29">
        <f t="shared" si="70"/>
        <v>350000000</v>
      </c>
    </row>
    <row r="116" spans="1:126" ht="32.25" customHeight="1" x14ac:dyDescent="0.25">
      <c r="A116" s="188" t="s">
        <v>308</v>
      </c>
      <c r="B116" s="194" t="s">
        <v>341</v>
      </c>
      <c r="C116" s="50" t="s">
        <v>342</v>
      </c>
      <c r="D116" s="21" t="s">
        <v>343</v>
      </c>
      <c r="E116" s="88">
        <v>510</v>
      </c>
      <c r="F116" s="23" t="s">
        <v>344</v>
      </c>
      <c r="G116" s="24">
        <f t="shared" si="102"/>
        <v>60000000</v>
      </c>
      <c r="H116" s="24"/>
      <c r="I116" s="24">
        <v>60000000</v>
      </c>
      <c r="J116" s="24"/>
      <c r="K116" s="24"/>
      <c r="L116" s="24"/>
      <c r="M116" s="24"/>
      <c r="N116" s="24"/>
      <c r="O116" s="24"/>
      <c r="P116" s="24"/>
      <c r="Q116" s="24"/>
      <c r="R116" s="24"/>
      <c r="S116" s="24"/>
      <c r="T116" s="24"/>
      <c r="U116" s="24"/>
      <c r="V116" s="24"/>
      <c r="W116" s="24"/>
      <c r="X116" s="24"/>
      <c r="Y116" s="24"/>
      <c r="Z116" s="24"/>
      <c r="AA116" s="24"/>
      <c r="AB116" s="24"/>
      <c r="AC116" s="25">
        <f t="shared" si="93"/>
        <v>0.97545199999999999</v>
      </c>
      <c r="AD116" s="24">
        <f t="shared" si="103"/>
        <v>58527120</v>
      </c>
      <c r="AE116" s="24"/>
      <c r="AF116" s="24">
        <f>+'[2]ENERO 2018'!$K$983</f>
        <v>58527120</v>
      </c>
      <c r="AG116" s="24"/>
      <c r="AH116" s="24"/>
      <c r="AI116" s="24"/>
      <c r="AJ116" s="24"/>
      <c r="AK116" s="24"/>
      <c r="AL116" s="24"/>
      <c r="AM116" s="24"/>
      <c r="AN116" s="24"/>
      <c r="AO116" s="24"/>
      <c r="AP116" s="24"/>
      <c r="AQ116" s="24"/>
      <c r="AR116" s="24"/>
      <c r="AS116" s="24"/>
      <c r="AT116" s="24"/>
      <c r="AU116" s="24"/>
      <c r="AV116" s="24"/>
      <c r="AW116" s="24"/>
      <c r="AX116" s="24"/>
      <c r="AY116" s="24"/>
      <c r="AZ116" s="25">
        <f t="shared" si="77"/>
        <v>2.4548000000000014E-2</v>
      </c>
      <c r="BA116" s="24">
        <f t="shared" si="104"/>
        <v>1472880</v>
      </c>
      <c r="BB116" s="24">
        <f t="shared" si="105"/>
        <v>0</v>
      </c>
      <c r="BC116" s="24">
        <f t="shared" si="105"/>
        <v>1472880</v>
      </c>
      <c r="BD116" s="24">
        <f t="shared" si="105"/>
        <v>0</v>
      </c>
      <c r="BE116" s="24">
        <f t="shared" si="106"/>
        <v>0</v>
      </c>
      <c r="BF116" s="24">
        <f t="shared" si="106"/>
        <v>0</v>
      </c>
      <c r="BG116" s="24">
        <f t="shared" si="106"/>
        <v>0</v>
      </c>
      <c r="BH116" s="24">
        <f t="shared" si="106"/>
        <v>0</v>
      </c>
      <c r="BI116" s="24">
        <f t="shared" si="106"/>
        <v>0</v>
      </c>
      <c r="BJ116" s="24">
        <f t="shared" si="106"/>
        <v>0</v>
      </c>
      <c r="BK116" s="24">
        <f t="shared" si="106"/>
        <v>0</v>
      </c>
      <c r="BL116" s="24">
        <f t="shared" si="106"/>
        <v>0</v>
      </c>
      <c r="BM116" s="24">
        <f t="shared" si="106"/>
        <v>0</v>
      </c>
      <c r="BN116" s="24">
        <f t="shared" si="106"/>
        <v>0</v>
      </c>
      <c r="BO116" s="24">
        <f t="shared" si="106"/>
        <v>0</v>
      </c>
      <c r="BP116" s="24">
        <f t="shared" si="106"/>
        <v>0</v>
      </c>
      <c r="BQ116" s="24">
        <f t="shared" si="106"/>
        <v>0</v>
      </c>
      <c r="BR116" s="24">
        <f t="shared" si="106"/>
        <v>0</v>
      </c>
      <c r="BS116" s="24">
        <f t="shared" si="106"/>
        <v>0</v>
      </c>
      <c r="BT116" s="24">
        <f t="shared" si="106"/>
        <v>0</v>
      </c>
      <c r="BU116" s="24">
        <f t="shared" si="107"/>
        <v>0</v>
      </c>
      <c r="BV116" s="24">
        <f t="shared" si="107"/>
        <v>0</v>
      </c>
      <c r="BW116" s="25">
        <f t="shared" si="94"/>
        <v>0.97545199999999999</v>
      </c>
      <c r="BX116" s="24">
        <f t="shared" si="108"/>
        <v>58527120</v>
      </c>
      <c r="BY116" s="24"/>
      <c r="BZ116" s="24">
        <f>+'[2]ENERO 2018'!$H$981</f>
        <v>58527120</v>
      </c>
      <c r="CA116" s="24"/>
      <c r="CB116" s="24"/>
      <c r="CC116" s="24"/>
      <c r="CD116" s="24"/>
      <c r="CE116" s="24"/>
      <c r="CF116" s="24"/>
      <c r="CG116" s="24"/>
      <c r="CH116" s="24"/>
      <c r="CI116" s="24"/>
      <c r="CJ116" s="24"/>
      <c r="CK116" s="24"/>
      <c r="CL116" s="24"/>
      <c r="CM116" s="24"/>
      <c r="CN116" s="24"/>
      <c r="CO116" s="24"/>
      <c r="CP116" s="24"/>
      <c r="CQ116" s="24"/>
      <c r="CR116" s="24"/>
      <c r="CS116" s="24"/>
      <c r="CT116" s="25">
        <f t="shared" si="66"/>
        <v>2.4548000000000014E-2</v>
      </c>
      <c r="CU116" s="24">
        <f t="shared" si="92"/>
        <v>1472880</v>
      </c>
      <c r="CV116" s="24">
        <f t="shared" si="109"/>
        <v>0</v>
      </c>
      <c r="CW116" s="24">
        <f t="shared" si="109"/>
        <v>1472880</v>
      </c>
      <c r="CX116" s="24">
        <f t="shared" si="109"/>
        <v>0</v>
      </c>
      <c r="CY116" s="24">
        <f t="shared" si="110"/>
        <v>0</v>
      </c>
      <c r="CZ116" s="24">
        <f t="shared" si="110"/>
        <v>0</v>
      </c>
      <c r="DA116" s="24">
        <f t="shared" si="110"/>
        <v>0</v>
      </c>
      <c r="DB116" s="24">
        <f t="shared" si="110"/>
        <v>0</v>
      </c>
      <c r="DC116" s="24">
        <f t="shared" si="110"/>
        <v>0</v>
      </c>
      <c r="DD116" s="24">
        <f t="shared" si="110"/>
        <v>0</v>
      </c>
      <c r="DE116" s="24">
        <f t="shared" si="110"/>
        <v>0</v>
      </c>
      <c r="DF116" s="24">
        <f t="shared" si="110"/>
        <v>0</v>
      </c>
      <c r="DG116" s="24">
        <f t="shared" si="110"/>
        <v>0</v>
      </c>
      <c r="DH116" s="24">
        <f t="shared" si="110"/>
        <v>0</v>
      </c>
      <c r="DI116" s="24">
        <f t="shared" si="110"/>
        <v>0</v>
      </c>
      <c r="DJ116" s="24">
        <f t="shared" si="110"/>
        <v>0</v>
      </c>
      <c r="DK116" s="24">
        <f t="shared" si="110"/>
        <v>0</v>
      </c>
      <c r="DL116" s="24">
        <f t="shared" si="110"/>
        <v>0</v>
      </c>
      <c r="DM116" s="24">
        <f t="shared" si="110"/>
        <v>0</v>
      </c>
      <c r="DN116" s="24">
        <f t="shared" si="110"/>
        <v>0</v>
      </c>
      <c r="DO116" s="24">
        <f t="shared" si="111"/>
        <v>0</v>
      </c>
      <c r="DP116" s="24">
        <f t="shared" si="111"/>
        <v>0</v>
      </c>
      <c r="DR116" s="29">
        <f t="shared" si="75"/>
        <v>60000000</v>
      </c>
      <c r="DS116" s="29">
        <f t="shared" si="95"/>
        <v>60000000</v>
      </c>
      <c r="DT116" s="29">
        <f t="shared" si="70"/>
        <v>60000000</v>
      </c>
    </row>
    <row r="117" spans="1:126" ht="44.25" customHeight="1" x14ac:dyDescent="0.25">
      <c r="A117" s="188"/>
      <c r="B117" s="195"/>
      <c r="C117" s="50" t="s">
        <v>345</v>
      </c>
      <c r="D117" s="21" t="s">
        <v>346</v>
      </c>
      <c r="E117" s="88">
        <v>510</v>
      </c>
      <c r="F117" s="23" t="s">
        <v>344</v>
      </c>
      <c r="G117" s="24">
        <f t="shared" si="102"/>
        <v>75397803</v>
      </c>
      <c r="H117" s="24"/>
      <c r="I117" s="24">
        <v>75397803</v>
      </c>
      <c r="J117" s="24"/>
      <c r="K117" s="24"/>
      <c r="L117" s="24"/>
      <c r="M117" s="24"/>
      <c r="N117" s="24"/>
      <c r="O117" s="24"/>
      <c r="P117" s="24"/>
      <c r="Q117" s="24"/>
      <c r="R117" s="24"/>
      <c r="S117" s="24"/>
      <c r="T117" s="24"/>
      <c r="U117" s="24"/>
      <c r="V117" s="24"/>
      <c r="W117" s="24"/>
      <c r="X117" s="24"/>
      <c r="Y117" s="24"/>
      <c r="Z117" s="24"/>
      <c r="AA117" s="24"/>
      <c r="AB117" s="24"/>
      <c r="AC117" s="25">
        <f t="shared" si="93"/>
        <v>0.94186843879257331</v>
      </c>
      <c r="AD117" s="24">
        <f t="shared" si="103"/>
        <v>71014811</v>
      </c>
      <c r="AE117" s="24"/>
      <c r="AF117" s="24">
        <f>+'[2]ENERO 2018'!$K$994</f>
        <v>71014811</v>
      </c>
      <c r="AG117" s="24"/>
      <c r="AH117" s="24"/>
      <c r="AI117" s="24"/>
      <c r="AJ117" s="24"/>
      <c r="AK117" s="24"/>
      <c r="AL117" s="24"/>
      <c r="AM117" s="24"/>
      <c r="AN117" s="24"/>
      <c r="AO117" s="24"/>
      <c r="AP117" s="24"/>
      <c r="AQ117" s="24"/>
      <c r="AR117" s="24"/>
      <c r="AS117" s="24"/>
      <c r="AT117" s="24"/>
      <c r="AU117" s="24"/>
      <c r="AV117" s="24"/>
      <c r="AW117" s="24"/>
      <c r="AX117" s="24"/>
      <c r="AY117" s="24"/>
      <c r="AZ117" s="25">
        <f t="shared" si="77"/>
        <v>5.8131561207426685E-2</v>
      </c>
      <c r="BA117" s="24">
        <f t="shared" si="104"/>
        <v>4382992</v>
      </c>
      <c r="BB117" s="24">
        <f t="shared" si="105"/>
        <v>0</v>
      </c>
      <c r="BC117" s="24">
        <f t="shared" si="105"/>
        <v>4382992</v>
      </c>
      <c r="BD117" s="24">
        <f t="shared" si="105"/>
        <v>0</v>
      </c>
      <c r="BE117" s="24">
        <f t="shared" si="106"/>
        <v>0</v>
      </c>
      <c r="BF117" s="24">
        <f t="shared" si="106"/>
        <v>0</v>
      </c>
      <c r="BG117" s="24">
        <f t="shared" si="106"/>
        <v>0</v>
      </c>
      <c r="BH117" s="24">
        <f t="shared" si="106"/>
        <v>0</v>
      </c>
      <c r="BI117" s="24">
        <f t="shared" si="106"/>
        <v>0</v>
      </c>
      <c r="BJ117" s="24">
        <f t="shared" si="106"/>
        <v>0</v>
      </c>
      <c r="BK117" s="24">
        <f t="shared" si="106"/>
        <v>0</v>
      </c>
      <c r="BL117" s="24">
        <f t="shared" si="106"/>
        <v>0</v>
      </c>
      <c r="BM117" s="24">
        <f t="shared" si="106"/>
        <v>0</v>
      </c>
      <c r="BN117" s="24">
        <f t="shared" si="106"/>
        <v>0</v>
      </c>
      <c r="BO117" s="24">
        <f t="shared" si="106"/>
        <v>0</v>
      </c>
      <c r="BP117" s="24">
        <f t="shared" si="106"/>
        <v>0</v>
      </c>
      <c r="BQ117" s="24">
        <f t="shared" si="106"/>
        <v>0</v>
      </c>
      <c r="BR117" s="24">
        <f t="shared" si="106"/>
        <v>0</v>
      </c>
      <c r="BS117" s="24">
        <f t="shared" si="106"/>
        <v>0</v>
      </c>
      <c r="BT117" s="24">
        <f t="shared" si="106"/>
        <v>0</v>
      </c>
      <c r="BU117" s="24">
        <f t="shared" si="107"/>
        <v>0</v>
      </c>
      <c r="BV117" s="24">
        <f t="shared" si="107"/>
        <v>0</v>
      </c>
      <c r="BW117" s="25">
        <f t="shared" si="94"/>
        <v>0.93799421449985754</v>
      </c>
      <c r="BX117" s="24">
        <f t="shared" si="108"/>
        <v>70722703</v>
      </c>
      <c r="BY117" s="24"/>
      <c r="BZ117" s="24">
        <f>+'[2]ENERO 2018'!$H$991</f>
        <v>70722703</v>
      </c>
      <c r="CA117" s="24"/>
      <c r="CB117" s="24"/>
      <c r="CC117" s="24"/>
      <c r="CD117" s="24"/>
      <c r="CE117" s="24"/>
      <c r="CF117" s="24"/>
      <c r="CG117" s="24"/>
      <c r="CH117" s="24"/>
      <c r="CI117" s="24"/>
      <c r="CJ117" s="24"/>
      <c r="CK117" s="24"/>
      <c r="CL117" s="24"/>
      <c r="CM117" s="24"/>
      <c r="CN117" s="24"/>
      <c r="CO117" s="24"/>
      <c r="CP117" s="24"/>
      <c r="CQ117" s="24"/>
      <c r="CR117" s="24"/>
      <c r="CS117" s="24"/>
      <c r="CT117" s="25">
        <f t="shared" si="66"/>
        <v>6.2005785500142463E-2</v>
      </c>
      <c r="CU117" s="24">
        <f t="shared" si="92"/>
        <v>4675100</v>
      </c>
      <c r="CV117" s="24">
        <f t="shared" si="109"/>
        <v>0</v>
      </c>
      <c r="CW117" s="24">
        <f t="shared" si="109"/>
        <v>4675100</v>
      </c>
      <c r="CX117" s="24">
        <f t="shared" si="109"/>
        <v>0</v>
      </c>
      <c r="CY117" s="24">
        <f t="shared" si="110"/>
        <v>0</v>
      </c>
      <c r="CZ117" s="24">
        <f t="shared" si="110"/>
        <v>0</v>
      </c>
      <c r="DA117" s="24">
        <f t="shared" si="110"/>
        <v>0</v>
      </c>
      <c r="DB117" s="24">
        <f t="shared" si="110"/>
        <v>0</v>
      </c>
      <c r="DC117" s="24">
        <f t="shared" si="110"/>
        <v>0</v>
      </c>
      <c r="DD117" s="24">
        <f t="shared" si="110"/>
        <v>0</v>
      </c>
      <c r="DE117" s="24">
        <f t="shared" si="110"/>
        <v>0</v>
      </c>
      <c r="DF117" s="24">
        <f t="shared" si="110"/>
        <v>0</v>
      </c>
      <c r="DG117" s="24">
        <f t="shared" si="110"/>
        <v>0</v>
      </c>
      <c r="DH117" s="24">
        <f t="shared" si="110"/>
        <v>0</v>
      </c>
      <c r="DI117" s="24">
        <f t="shared" si="110"/>
        <v>0</v>
      </c>
      <c r="DJ117" s="24">
        <f t="shared" si="110"/>
        <v>0</v>
      </c>
      <c r="DK117" s="24">
        <f t="shared" si="110"/>
        <v>0</v>
      </c>
      <c r="DL117" s="24">
        <f t="shared" si="110"/>
        <v>0</v>
      </c>
      <c r="DM117" s="24">
        <f t="shared" si="110"/>
        <v>0</v>
      </c>
      <c r="DN117" s="24">
        <f t="shared" si="110"/>
        <v>0</v>
      </c>
      <c r="DO117" s="24">
        <f t="shared" si="111"/>
        <v>0</v>
      </c>
      <c r="DP117" s="24">
        <f t="shared" si="111"/>
        <v>0</v>
      </c>
      <c r="DR117" s="29">
        <f t="shared" si="75"/>
        <v>75397803</v>
      </c>
      <c r="DS117" s="29">
        <f t="shared" si="95"/>
        <v>75397803</v>
      </c>
      <c r="DT117" s="29">
        <f t="shared" si="70"/>
        <v>75397803</v>
      </c>
    </row>
    <row r="118" spans="1:126" ht="45.75" customHeight="1" x14ac:dyDescent="0.25">
      <c r="A118" s="188"/>
      <c r="B118" s="195"/>
      <c r="C118" s="50" t="s">
        <v>347</v>
      </c>
      <c r="D118" s="21" t="s">
        <v>348</v>
      </c>
      <c r="E118" s="88">
        <v>510</v>
      </c>
      <c r="F118" s="23" t="s">
        <v>344</v>
      </c>
      <c r="G118" s="24">
        <f t="shared" si="102"/>
        <v>20000000</v>
      </c>
      <c r="H118" s="24"/>
      <c r="I118" s="24">
        <v>20000000</v>
      </c>
      <c r="J118" s="24"/>
      <c r="K118" s="24"/>
      <c r="L118" s="24"/>
      <c r="M118" s="24"/>
      <c r="N118" s="24"/>
      <c r="O118" s="24"/>
      <c r="P118" s="24"/>
      <c r="Q118" s="24"/>
      <c r="R118" s="24"/>
      <c r="S118" s="24"/>
      <c r="T118" s="24"/>
      <c r="U118" s="24"/>
      <c r="V118" s="24"/>
      <c r="W118" s="24"/>
      <c r="X118" s="24"/>
      <c r="Y118" s="24"/>
      <c r="Z118" s="24"/>
      <c r="AA118" s="24"/>
      <c r="AB118" s="24"/>
      <c r="AC118" s="25">
        <f t="shared" si="93"/>
        <v>0</v>
      </c>
      <c r="AD118" s="24">
        <f t="shared" si="103"/>
        <v>0</v>
      </c>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5">
        <f t="shared" si="77"/>
        <v>1</v>
      </c>
      <c r="BA118" s="24">
        <f t="shared" si="104"/>
        <v>20000000</v>
      </c>
      <c r="BB118" s="24">
        <f t="shared" si="105"/>
        <v>0</v>
      </c>
      <c r="BC118" s="24">
        <f t="shared" si="105"/>
        <v>20000000</v>
      </c>
      <c r="BD118" s="24">
        <f t="shared" si="105"/>
        <v>0</v>
      </c>
      <c r="BE118" s="24">
        <f t="shared" si="106"/>
        <v>0</v>
      </c>
      <c r="BF118" s="24">
        <f t="shared" si="106"/>
        <v>0</v>
      </c>
      <c r="BG118" s="24">
        <f t="shared" si="106"/>
        <v>0</v>
      </c>
      <c r="BH118" s="24">
        <f t="shared" si="106"/>
        <v>0</v>
      </c>
      <c r="BI118" s="24">
        <f t="shared" si="106"/>
        <v>0</v>
      </c>
      <c r="BJ118" s="24">
        <f t="shared" si="106"/>
        <v>0</v>
      </c>
      <c r="BK118" s="24">
        <f t="shared" si="106"/>
        <v>0</v>
      </c>
      <c r="BL118" s="24">
        <f t="shared" si="106"/>
        <v>0</v>
      </c>
      <c r="BM118" s="24">
        <f t="shared" si="106"/>
        <v>0</v>
      </c>
      <c r="BN118" s="24">
        <f t="shared" si="106"/>
        <v>0</v>
      </c>
      <c r="BO118" s="24">
        <f t="shared" si="106"/>
        <v>0</v>
      </c>
      <c r="BP118" s="24">
        <f t="shared" si="106"/>
        <v>0</v>
      </c>
      <c r="BQ118" s="24">
        <f t="shared" si="106"/>
        <v>0</v>
      </c>
      <c r="BR118" s="24">
        <f t="shared" si="106"/>
        <v>0</v>
      </c>
      <c r="BS118" s="24">
        <f t="shared" si="106"/>
        <v>0</v>
      </c>
      <c r="BT118" s="24">
        <f t="shared" si="106"/>
        <v>0</v>
      </c>
      <c r="BU118" s="24">
        <f t="shared" si="107"/>
        <v>0</v>
      </c>
      <c r="BV118" s="24">
        <f t="shared" si="107"/>
        <v>0</v>
      </c>
      <c r="BW118" s="25">
        <f t="shared" si="94"/>
        <v>0</v>
      </c>
      <c r="BX118" s="24">
        <f t="shared" si="108"/>
        <v>0</v>
      </c>
      <c r="BY118" s="24"/>
      <c r="BZ118" s="24"/>
      <c r="CA118" s="24"/>
      <c r="CB118" s="24"/>
      <c r="CC118" s="24"/>
      <c r="CD118" s="24"/>
      <c r="CE118" s="24"/>
      <c r="CF118" s="24"/>
      <c r="CG118" s="24"/>
      <c r="CH118" s="24"/>
      <c r="CI118" s="24"/>
      <c r="CJ118" s="24"/>
      <c r="CK118" s="24"/>
      <c r="CL118" s="24"/>
      <c r="CM118" s="24"/>
      <c r="CN118" s="24"/>
      <c r="CO118" s="24"/>
      <c r="CP118" s="24"/>
      <c r="CQ118" s="24"/>
      <c r="CR118" s="24"/>
      <c r="CS118" s="24"/>
      <c r="CT118" s="25">
        <f t="shared" si="66"/>
        <v>1</v>
      </c>
      <c r="CU118" s="24">
        <f t="shared" si="92"/>
        <v>20000000</v>
      </c>
      <c r="CV118" s="24">
        <f t="shared" si="109"/>
        <v>0</v>
      </c>
      <c r="CW118" s="24">
        <f t="shared" si="109"/>
        <v>20000000</v>
      </c>
      <c r="CX118" s="24">
        <f t="shared" si="109"/>
        <v>0</v>
      </c>
      <c r="CY118" s="24">
        <f t="shared" si="110"/>
        <v>0</v>
      </c>
      <c r="CZ118" s="24">
        <f t="shared" si="110"/>
        <v>0</v>
      </c>
      <c r="DA118" s="24">
        <f t="shared" si="110"/>
        <v>0</v>
      </c>
      <c r="DB118" s="24">
        <f t="shared" si="110"/>
        <v>0</v>
      </c>
      <c r="DC118" s="24">
        <f t="shared" si="110"/>
        <v>0</v>
      </c>
      <c r="DD118" s="24">
        <f t="shared" si="110"/>
        <v>0</v>
      </c>
      <c r="DE118" s="24">
        <f t="shared" si="110"/>
        <v>0</v>
      </c>
      <c r="DF118" s="24">
        <f t="shared" si="110"/>
        <v>0</v>
      </c>
      <c r="DG118" s="24">
        <f t="shared" si="110"/>
        <v>0</v>
      </c>
      <c r="DH118" s="24">
        <f t="shared" si="110"/>
        <v>0</v>
      </c>
      <c r="DI118" s="24">
        <f t="shared" si="110"/>
        <v>0</v>
      </c>
      <c r="DJ118" s="24">
        <f t="shared" si="110"/>
        <v>0</v>
      </c>
      <c r="DK118" s="24">
        <f t="shared" si="110"/>
        <v>0</v>
      </c>
      <c r="DL118" s="24">
        <f t="shared" si="110"/>
        <v>0</v>
      </c>
      <c r="DM118" s="24">
        <f t="shared" si="110"/>
        <v>0</v>
      </c>
      <c r="DN118" s="24">
        <f t="shared" si="110"/>
        <v>0</v>
      </c>
      <c r="DO118" s="24">
        <f t="shared" si="111"/>
        <v>0</v>
      </c>
      <c r="DP118" s="24">
        <f t="shared" si="111"/>
        <v>0</v>
      </c>
      <c r="DR118" s="29">
        <f t="shared" si="75"/>
        <v>20000000</v>
      </c>
      <c r="DS118" s="29">
        <f t="shared" si="95"/>
        <v>20000000</v>
      </c>
      <c r="DT118" s="29">
        <f t="shared" si="70"/>
        <v>20000000</v>
      </c>
    </row>
    <row r="119" spans="1:126" ht="29.25" customHeight="1" x14ac:dyDescent="0.25">
      <c r="A119" s="188"/>
      <c r="B119" s="190"/>
      <c r="C119" s="50" t="s">
        <v>349</v>
      </c>
      <c r="D119" s="21" t="s">
        <v>350</v>
      </c>
      <c r="E119" s="88">
        <v>510</v>
      </c>
      <c r="F119" s="23" t="s">
        <v>274</v>
      </c>
      <c r="G119" s="24">
        <f t="shared" si="102"/>
        <v>50000000</v>
      </c>
      <c r="H119" s="24"/>
      <c r="I119" s="24">
        <v>50000000</v>
      </c>
      <c r="J119" s="24"/>
      <c r="K119" s="24"/>
      <c r="L119" s="24"/>
      <c r="M119" s="24"/>
      <c r="N119" s="24"/>
      <c r="O119" s="24"/>
      <c r="P119" s="24"/>
      <c r="Q119" s="24"/>
      <c r="R119" s="24"/>
      <c r="S119" s="24"/>
      <c r="T119" s="24"/>
      <c r="U119" s="24"/>
      <c r="V119" s="24"/>
      <c r="W119" s="24"/>
      <c r="X119" s="24"/>
      <c r="Y119" s="24"/>
      <c r="Z119" s="24"/>
      <c r="AA119" s="24"/>
      <c r="AB119" s="24"/>
      <c r="AC119" s="25">
        <f t="shared" si="93"/>
        <v>0</v>
      </c>
      <c r="AD119" s="24">
        <f t="shared" si="103"/>
        <v>0</v>
      </c>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5">
        <f t="shared" si="77"/>
        <v>1</v>
      </c>
      <c r="BA119" s="24">
        <f t="shared" si="104"/>
        <v>50000000</v>
      </c>
      <c r="BB119" s="24">
        <f t="shared" si="105"/>
        <v>0</v>
      </c>
      <c r="BC119" s="24">
        <f t="shared" si="105"/>
        <v>50000000</v>
      </c>
      <c r="BD119" s="24">
        <f t="shared" si="105"/>
        <v>0</v>
      </c>
      <c r="BE119" s="24">
        <f t="shared" si="106"/>
        <v>0</v>
      </c>
      <c r="BF119" s="24">
        <f t="shared" si="106"/>
        <v>0</v>
      </c>
      <c r="BG119" s="24">
        <f t="shared" si="106"/>
        <v>0</v>
      </c>
      <c r="BH119" s="24">
        <f t="shared" si="106"/>
        <v>0</v>
      </c>
      <c r="BI119" s="24">
        <f t="shared" si="106"/>
        <v>0</v>
      </c>
      <c r="BJ119" s="24">
        <f t="shared" si="106"/>
        <v>0</v>
      </c>
      <c r="BK119" s="24">
        <f t="shared" si="106"/>
        <v>0</v>
      </c>
      <c r="BL119" s="24">
        <f t="shared" si="106"/>
        <v>0</v>
      </c>
      <c r="BM119" s="24">
        <f t="shared" si="106"/>
        <v>0</v>
      </c>
      <c r="BN119" s="24">
        <f t="shared" si="106"/>
        <v>0</v>
      </c>
      <c r="BO119" s="24">
        <f t="shared" si="106"/>
        <v>0</v>
      </c>
      <c r="BP119" s="24">
        <f t="shared" si="106"/>
        <v>0</v>
      </c>
      <c r="BQ119" s="24">
        <f t="shared" si="106"/>
        <v>0</v>
      </c>
      <c r="BR119" s="24">
        <f t="shared" si="106"/>
        <v>0</v>
      </c>
      <c r="BS119" s="24">
        <f t="shared" si="106"/>
        <v>0</v>
      </c>
      <c r="BT119" s="24">
        <f t="shared" si="106"/>
        <v>0</v>
      </c>
      <c r="BU119" s="24">
        <f t="shared" si="107"/>
        <v>0</v>
      </c>
      <c r="BV119" s="24">
        <f t="shared" si="107"/>
        <v>0</v>
      </c>
      <c r="BW119" s="25">
        <f t="shared" si="94"/>
        <v>0</v>
      </c>
      <c r="BX119" s="24">
        <f t="shared" si="108"/>
        <v>0</v>
      </c>
      <c r="BY119" s="24"/>
      <c r="BZ119" s="24"/>
      <c r="CA119" s="24"/>
      <c r="CB119" s="24"/>
      <c r="CC119" s="24"/>
      <c r="CD119" s="24"/>
      <c r="CE119" s="24"/>
      <c r="CF119" s="24"/>
      <c r="CG119" s="24"/>
      <c r="CH119" s="24"/>
      <c r="CI119" s="24"/>
      <c r="CJ119" s="24"/>
      <c r="CK119" s="24"/>
      <c r="CL119" s="24"/>
      <c r="CM119" s="24"/>
      <c r="CN119" s="24"/>
      <c r="CO119" s="24"/>
      <c r="CP119" s="24"/>
      <c r="CQ119" s="24"/>
      <c r="CR119" s="24"/>
      <c r="CS119" s="24"/>
      <c r="CT119" s="25">
        <f t="shared" si="66"/>
        <v>1</v>
      </c>
      <c r="CU119" s="24">
        <f t="shared" si="92"/>
        <v>50000000</v>
      </c>
      <c r="CV119" s="24">
        <f t="shared" si="109"/>
        <v>0</v>
      </c>
      <c r="CW119" s="24">
        <f t="shared" si="109"/>
        <v>50000000</v>
      </c>
      <c r="CX119" s="24">
        <f t="shared" si="109"/>
        <v>0</v>
      </c>
      <c r="CY119" s="24">
        <f t="shared" si="110"/>
        <v>0</v>
      </c>
      <c r="CZ119" s="24">
        <f t="shared" si="110"/>
        <v>0</v>
      </c>
      <c r="DA119" s="24">
        <f t="shared" si="110"/>
        <v>0</v>
      </c>
      <c r="DB119" s="24">
        <f t="shared" si="110"/>
        <v>0</v>
      </c>
      <c r="DC119" s="24">
        <f t="shared" si="110"/>
        <v>0</v>
      </c>
      <c r="DD119" s="24">
        <f t="shared" si="110"/>
        <v>0</v>
      </c>
      <c r="DE119" s="24">
        <f t="shared" si="110"/>
        <v>0</v>
      </c>
      <c r="DF119" s="24">
        <f t="shared" si="110"/>
        <v>0</v>
      </c>
      <c r="DG119" s="24">
        <f t="shared" si="110"/>
        <v>0</v>
      </c>
      <c r="DH119" s="24">
        <f t="shared" si="110"/>
        <v>0</v>
      </c>
      <c r="DI119" s="24">
        <f t="shared" si="110"/>
        <v>0</v>
      </c>
      <c r="DJ119" s="24">
        <f t="shared" si="110"/>
        <v>0</v>
      </c>
      <c r="DK119" s="24">
        <f t="shared" si="110"/>
        <v>0</v>
      </c>
      <c r="DL119" s="24">
        <f t="shared" si="110"/>
        <v>0</v>
      </c>
      <c r="DM119" s="24">
        <f t="shared" si="110"/>
        <v>0</v>
      </c>
      <c r="DN119" s="24">
        <f t="shared" si="110"/>
        <v>0</v>
      </c>
      <c r="DO119" s="24">
        <f t="shared" si="111"/>
        <v>0</v>
      </c>
      <c r="DP119" s="24">
        <f t="shared" si="111"/>
        <v>0</v>
      </c>
      <c r="DR119" s="29">
        <f t="shared" si="75"/>
        <v>50000000</v>
      </c>
      <c r="DS119" s="29">
        <f t="shared" si="95"/>
        <v>50000000</v>
      </c>
      <c r="DT119" s="29">
        <f t="shared" si="70"/>
        <v>50000000</v>
      </c>
    </row>
    <row r="120" spans="1:126" ht="44.25" customHeight="1" x14ac:dyDescent="0.25">
      <c r="A120" s="188"/>
      <c r="B120" s="92"/>
      <c r="C120" s="50" t="s">
        <v>351</v>
      </c>
      <c r="D120" s="21" t="s">
        <v>352</v>
      </c>
      <c r="E120" s="88">
        <v>510</v>
      </c>
      <c r="F120" s="23" t="s">
        <v>353</v>
      </c>
      <c r="G120" s="24">
        <f t="shared" si="102"/>
        <v>0</v>
      </c>
      <c r="H120" s="24"/>
      <c r="I120" s="24"/>
      <c r="J120" s="24"/>
      <c r="K120" s="24"/>
      <c r="L120" s="24"/>
      <c r="M120" s="24"/>
      <c r="N120" s="24"/>
      <c r="O120" s="24"/>
      <c r="P120" s="24"/>
      <c r="Q120" s="24"/>
      <c r="R120" s="24"/>
      <c r="S120" s="24"/>
      <c r="T120" s="24"/>
      <c r="U120" s="24"/>
      <c r="V120" s="24"/>
      <c r="W120" s="24"/>
      <c r="X120" s="24"/>
      <c r="Y120" s="24"/>
      <c r="Z120" s="24"/>
      <c r="AA120" s="24"/>
      <c r="AB120" s="24"/>
      <c r="AC120" s="25" t="e">
        <f t="shared" si="93"/>
        <v>#DIV/0!</v>
      </c>
      <c r="AD120" s="24">
        <f t="shared" si="103"/>
        <v>0</v>
      </c>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5" t="e">
        <f t="shared" si="77"/>
        <v>#DIV/0!</v>
      </c>
      <c r="BA120" s="24">
        <f t="shared" si="104"/>
        <v>0</v>
      </c>
      <c r="BB120" s="24">
        <f t="shared" si="105"/>
        <v>0</v>
      </c>
      <c r="BC120" s="24">
        <f t="shared" si="105"/>
        <v>0</v>
      </c>
      <c r="BD120" s="24">
        <f t="shared" si="105"/>
        <v>0</v>
      </c>
      <c r="BE120" s="24">
        <f t="shared" si="106"/>
        <v>0</v>
      </c>
      <c r="BF120" s="24">
        <f t="shared" si="106"/>
        <v>0</v>
      </c>
      <c r="BG120" s="24">
        <f t="shared" si="106"/>
        <v>0</v>
      </c>
      <c r="BH120" s="24">
        <f t="shared" si="106"/>
        <v>0</v>
      </c>
      <c r="BI120" s="24">
        <f t="shared" si="106"/>
        <v>0</v>
      </c>
      <c r="BJ120" s="24">
        <f t="shared" si="106"/>
        <v>0</v>
      </c>
      <c r="BK120" s="24">
        <f t="shared" si="106"/>
        <v>0</v>
      </c>
      <c r="BL120" s="24">
        <f t="shared" si="106"/>
        <v>0</v>
      </c>
      <c r="BM120" s="24">
        <f t="shared" si="106"/>
        <v>0</v>
      </c>
      <c r="BN120" s="24">
        <f t="shared" si="106"/>
        <v>0</v>
      </c>
      <c r="BO120" s="24">
        <f t="shared" si="106"/>
        <v>0</v>
      </c>
      <c r="BP120" s="24">
        <f t="shared" si="106"/>
        <v>0</v>
      </c>
      <c r="BQ120" s="24">
        <f t="shared" si="106"/>
        <v>0</v>
      </c>
      <c r="BR120" s="24">
        <f t="shared" si="106"/>
        <v>0</v>
      </c>
      <c r="BS120" s="24">
        <f t="shared" si="106"/>
        <v>0</v>
      </c>
      <c r="BT120" s="24">
        <f t="shared" si="106"/>
        <v>0</v>
      </c>
      <c r="BU120" s="24">
        <f t="shared" si="107"/>
        <v>0</v>
      </c>
      <c r="BV120" s="24">
        <f t="shared" si="107"/>
        <v>0</v>
      </c>
      <c r="BW120" s="25" t="e">
        <f t="shared" si="94"/>
        <v>#DIV/0!</v>
      </c>
      <c r="BX120" s="24">
        <f t="shared" si="108"/>
        <v>0</v>
      </c>
      <c r="BY120" s="24"/>
      <c r="BZ120" s="24"/>
      <c r="CA120" s="24"/>
      <c r="CB120" s="24"/>
      <c r="CC120" s="24"/>
      <c r="CD120" s="24"/>
      <c r="CE120" s="24"/>
      <c r="CF120" s="24"/>
      <c r="CG120" s="24"/>
      <c r="CH120" s="24"/>
      <c r="CI120" s="24"/>
      <c r="CJ120" s="24"/>
      <c r="CK120" s="24"/>
      <c r="CL120" s="24"/>
      <c r="CM120" s="24"/>
      <c r="CN120" s="24"/>
      <c r="CO120" s="24"/>
      <c r="CP120" s="24"/>
      <c r="CQ120" s="24"/>
      <c r="CR120" s="24"/>
      <c r="CS120" s="24"/>
      <c r="CT120" s="25" t="e">
        <f t="shared" si="66"/>
        <v>#DIV/0!</v>
      </c>
      <c r="CU120" s="24">
        <f t="shared" si="92"/>
        <v>0</v>
      </c>
      <c r="CV120" s="24">
        <f t="shared" si="109"/>
        <v>0</v>
      </c>
      <c r="CW120" s="24">
        <f t="shared" si="109"/>
        <v>0</v>
      </c>
      <c r="CX120" s="24">
        <f t="shared" si="109"/>
        <v>0</v>
      </c>
      <c r="CY120" s="24">
        <f t="shared" si="110"/>
        <v>0</v>
      </c>
      <c r="CZ120" s="24">
        <f t="shared" si="110"/>
        <v>0</v>
      </c>
      <c r="DA120" s="24">
        <f t="shared" si="110"/>
        <v>0</v>
      </c>
      <c r="DB120" s="24">
        <f t="shared" si="110"/>
        <v>0</v>
      </c>
      <c r="DC120" s="24">
        <f t="shared" si="110"/>
        <v>0</v>
      </c>
      <c r="DD120" s="24">
        <f t="shared" si="110"/>
        <v>0</v>
      </c>
      <c r="DE120" s="24">
        <f t="shared" si="110"/>
        <v>0</v>
      </c>
      <c r="DF120" s="24">
        <f t="shared" si="110"/>
        <v>0</v>
      </c>
      <c r="DG120" s="24">
        <f t="shared" si="110"/>
        <v>0</v>
      </c>
      <c r="DH120" s="24">
        <f t="shared" si="110"/>
        <v>0</v>
      </c>
      <c r="DI120" s="24">
        <f t="shared" si="110"/>
        <v>0</v>
      </c>
      <c r="DJ120" s="24">
        <f t="shared" si="110"/>
        <v>0</v>
      </c>
      <c r="DK120" s="24">
        <f t="shared" si="110"/>
        <v>0</v>
      </c>
      <c r="DL120" s="24">
        <f t="shared" si="110"/>
        <v>0</v>
      </c>
      <c r="DM120" s="24">
        <f t="shared" si="110"/>
        <v>0</v>
      </c>
      <c r="DN120" s="24">
        <f t="shared" si="110"/>
        <v>0</v>
      </c>
      <c r="DO120" s="24">
        <f t="shared" si="111"/>
        <v>0</v>
      </c>
      <c r="DP120" s="24">
        <f t="shared" si="111"/>
        <v>0</v>
      </c>
      <c r="DR120" s="29">
        <f t="shared" si="75"/>
        <v>0</v>
      </c>
      <c r="DS120" s="29">
        <f t="shared" si="95"/>
        <v>0</v>
      </c>
      <c r="DT120" s="29">
        <f t="shared" si="70"/>
        <v>0</v>
      </c>
    </row>
    <row r="121" spans="1:126" ht="45" customHeight="1" x14ac:dyDescent="0.25">
      <c r="A121" s="188"/>
      <c r="B121" s="53" t="s">
        <v>354</v>
      </c>
      <c r="C121" s="50" t="s">
        <v>355</v>
      </c>
      <c r="D121" s="21" t="s">
        <v>356</v>
      </c>
      <c r="E121" s="88">
        <v>510</v>
      </c>
      <c r="F121" s="23" t="s">
        <v>357</v>
      </c>
      <c r="G121" s="24">
        <f t="shared" si="102"/>
        <v>0</v>
      </c>
      <c r="H121" s="24"/>
      <c r="I121" s="24"/>
      <c r="J121" s="24"/>
      <c r="K121" s="24"/>
      <c r="L121" s="24"/>
      <c r="M121" s="24"/>
      <c r="N121" s="24"/>
      <c r="O121" s="24"/>
      <c r="P121" s="24"/>
      <c r="Q121" s="24"/>
      <c r="R121" s="24"/>
      <c r="S121" s="24"/>
      <c r="T121" s="24"/>
      <c r="U121" s="24"/>
      <c r="V121" s="24"/>
      <c r="W121" s="24"/>
      <c r="X121" s="24"/>
      <c r="Y121" s="24"/>
      <c r="Z121" s="24"/>
      <c r="AA121" s="24"/>
      <c r="AB121" s="24"/>
      <c r="AC121" s="25" t="e">
        <f>+AD121/G121</f>
        <v>#DIV/0!</v>
      </c>
      <c r="AD121" s="24">
        <f t="shared" si="103"/>
        <v>0</v>
      </c>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5" t="e">
        <f t="shared" si="77"/>
        <v>#DIV/0!</v>
      </c>
      <c r="BA121" s="24">
        <f t="shared" si="104"/>
        <v>0</v>
      </c>
      <c r="BB121" s="24">
        <f t="shared" si="105"/>
        <v>0</v>
      </c>
      <c r="BC121" s="24">
        <f t="shared" si="105"/>
        <v>0</v>
      </c>
      <c r="BD121" s="24">
        <f t="shared" si="105"/>
        <v>0</v>
      </c>
      <c r="BE121" s="24">
        <f t="shared" si="106"/>
        <v>0</v>
      </c>
      <c r="BF121" s="24">
        <f t="shared" si="106"/>
        <v>0</v>
      </c>
      <c r="BG121" s="24">
        <f t="shared" si="106"/>
        <v>0</v>
      </c>
      <c r="BH121" s="24">
        <f t="shared" si="106"/>
        <v>0</v>
      </c>
      <c r="BI121" s="24">
        <f t="shared" si="106"/>
        <v>0</v>
      </c>
      <c r="BJ121" s="24">
        <f t="shared" si="106"/>
        <v>0</v>
      </c>
      <c r="BK121" s="24">
        <f t="shared" si="106"/>
        <v>0</v>
      </c>
      <c r="BL121" s="24">
        <f t="shared" si="106"/>
        <v>0</v>
      </c>
      <c r="BM121" s="24">
        <f t="shared" si="106"/>
        <v>0</v>
      </c>
      <c r="BN121" s="24">
        <f t="shared" si="106"/>
        <v>0</v>
      </c>
      <c r="BO121" s="24">
        <f t="shared" si="106"/>
        <v>0</v>
      </c>
      <c r="BP121" s="24">
        <f t="shared" si="106"/>
        <v>0</v>
      </c>
      <c r="BQ121" s="24">
        <f t="shared" si="106"/>
        <v>0</v>
      </c>
      <c r="BR121" s="24">
        <f t="shared" si="106"/>
        <v>0</v>
      </c>
      <c r="BS121" s="24">
        <f t="shared" si="106"/>
        <v>0</v>
      </c>
      <c r="BT121" s="24">
        <f t="shared" si="106"/>
        <v>0</v>
      </c>
      <c r="BU121" s="24">
        <f t="shared" si="107"/>
        <v>0</v>
      </c>
      <c r="BV121" s="24">
        <f t="shared" si="107"/>
        <v>0</v>
      </c>
      <c r="BW121" s="25" t="e">
        <f>+BX121/G121</f>
        <v>#DIV/0!</v>
      </c>
      <c r="BX121" s="24">
        <f t="shared" si="108"/>
        <v>0</v>
      </c>
      <c r="BY121" s="24"/>
      <c r="BZ121" s="24"/>
      <c r="CA121" s="24"/>
      <c r="CB121" s="24"/>
      <c r="CC121" s="24"/>
      <c r="CD121" s="24"/>
      <c r="CE121" s="24"/>
      <c r="CF121" s="24"/>
      <c r="CG121" s="24"/>
      <c r="CH121" s="24"/>
      <c r="CI121" s="24"/>
      <c r="CJ121" s="24"/>
      <c r="CK121" s="24"/>
      <c r="CL121" s="24"/>
      <c r="CM121" s="24"/>
      <c r="CN121" s="24"/>
      <c r="CO121" s="24"/>
      <c r="CP121" s="24"/>
      <c r="CQ121" s="24"/>
      <c r="CR121" s="24"/>
      <c r="CS121" s="24"/>
      <c r="CT121" s="25" t="e">
        <f t="shared" si="66"/>
        <v>#DIV/0!</v>
      </c>
      <c r="CU121" s="24">
        <f t="shared" si="92"/>
        <v>0</v>
      </c>
      <c r="CV121" s="24">
        <f t="shared" si="109"/>
        <v>0</v>
      </c>
      <c r="CW121" s="24">
        <f t="shared" si="109"/>
        <v>0</v>
      </c>
      <c r="CX121" s="24">
        <f t="shared" si="109"/>
        <v>0</v>
      </c>
      <c r="CY121" s="24">
        <f t="shared" si="110"/>
        <v>0</v>
      </c>
      <c r="CZ121" s="24">
        <f t="shared" si="110"/>
        <v>0</v>
      </c>
      <c r="DA121" s="24">
        <f t="shared" si="110"/>
        <v>0</v>
      </c>
      <c r="DB121" s="24">
        <f t="shared" si="110"/>
        <v>0</v>
      </c>
      <c r="DC121" s="24">
        <f t="shared" si="110"/>
        <v>0</v>
      </c>
      <c r="DD121" s="24">
        <f t="shared" si="110"/>
        <v>0</v>
      </c>
      <c r="DE121" s="24">
        <f t="shared" si="110"/>
        <v>0</v>
      </c>
      <c r="DF121" s="24">
        <f t="shared" si="110"/>
        <v>0</v>
      </c>
      <c r="DG121" s="24">
        <f t="shared" si="110"/>
        <v>0</v>
      </c>
      <c r="DH121" s="24">
        <f t="shared" si="110"/>
        <v>0</v>
      </c>
      <c r="DI121" s="24">
        <f t="shared" si="110"/>
        <v>0</v>
      </c>
      <c r="DJ121" s="24">
        <f t="shared" si="110"/>
        <v>0</v>
      </c>
      <c r="DK121" s="24">
        <f t="shared" si="110"/>
        <v>0</v>
      </c>
      <c r="DL121" s="24">
        <f t="shared" si="110"/>
        <v>0</v>
      </c>
      <c r="DM121" s="24">
        <f t="shared" si="110"/>
        <v>0</v>
      </c>
      <c r="DN121" s="24">
        <f t="shared" ref="DN121:DN122" si="112">Z121-CQ121</f>
        <v>0</v>
      </c>
      <c r="DO121" s="24">
        <f t="shared" si="111"/>
        <v>0</v>
      </c>
      <c r="DP121" s="24">
        <f t="shared" si="111"/>
        <v>0</v>
      </c>
      <c r="DR121" s="29">
        <f>+G121</f>
        <v>0</v>
      </c>
      <c r="DS121" s="29">
        <f t="shared" si="95"/>
        <v>0</v>
      </c>
      <c r="DT121" s="29">
        <f t="shared" si="70"/>
        <v>0</v>
      </c>
    </row>
    <row r="122" spans="1:126" ht="45" customHeight="1" x14ac:dyDescent="0.25">
      <c r="A122" s="193"/>
      <c r="B122" s="53" t="s">
        <v>358</v>
      </c>
      <c r="C122" s="50" t="s">
        <v>359</v>
      </c>
      <c r="D122" s="21" t="s">
        <v>360</v>
      </c>
      <c r="E122" s="88">
        <v>310</v>
      </c>
      <c r="F122" s="23" t="s">
        <v>361</v>
      </c>
      <c r="G122" s="24">
        <f t="shared" si="102"/>
        <v>221000000</v>
      </c>
      <c r="H122" s="24"/>
      <c r="I122" s="24">
        <v>200000000</v>
      </c>
      <c r="J122" s="24"/>
      <c r="K122" s="24"/>
      <c r="L122" s="24"/>
      <c r="M122" s="24"/>
      <c r="N122" s="24"/>
      <c r="O122" s="24"/>
      <c r="P122" s="24"/>
      <c r="Q122" s="24"/>
      <c r="R122" s="24"/>
      <c r="S122" s="24"/>
      <c r="T122" s="24"/>
      <c r="U122" s="24"/>
      <c r="V122" s="24"/>
      <c r="W122" s="24"/>
      <c r="X122" s="24"/>
      <c r="Y122" s="24">
        <v>10000000</v>
      </c>
      <c r="Z122" s="24"/>
      <c r="AA122" s="24"/>
      <c r="AB122" s="24">
        <v>11000000</v>
      </c>
      <c r="AC122" s="25">
        <f>+AD122/G122</f>
        <v>0.90497737556561086</v>
      </c>
      <c r="AD122" s="24">
        <f t="shared" si="103"/>
        <v>200000000</v>
      </c>
      <c r="AE122" s="24"/>
      <c r="AF122" s="24">
        <f>+'[2]ENERO 2018'!$K$202</f>
        <v>200000000</v>
      </c>
      <c r="AG122" s="24"/>
      <c r="AH122" s="24"/>
      <c r="AI122" s="24"/>
      <c r="AJ122" s="24"/>
      <c r="AK122" s="24"/>
      <c r="AL122" s="24"/>
      <c r="AM122" s="24"/>
      <c r="AN122" s="24"/>
      <c r="AO122" s="24"/>
      <c r="AP122" s="24"/>
      <c r="AQ122" s="24"/>
      <c r="AR122" s="24"/>
      <c r="AS122" s="24"/>
      <c r="AT122" s="24"/>
      <c r="AU122" s="24"/>
      <c r="AV122" s="24"/>
      <c r="AW122" s="24"/>
      <c r="AX122" s="24"/>
      <c r="AY122" s="24"/>
      <c r="AZ122" s="25">
        <f t="shared" si="77"/>
        <v>9.5022624434389136E-2</v>
      </c>
      <c r="BA122" s="24">
        <f t="shared" si="104"/>
        <v>21000000</v>
      </c>
      <c r="BB122" s="24">
        <f t="shared" si="105"/>
        <v>0</v>
      </c>
      <c r="BC122" s="24">
        <f t="shared" si="105"/>
        <v>0</v>
      </c>
      <c r="BD122" s="24">
        <f t="shared" si="105"/>
        <v>0</v>
      </c>
      <c r="BE122" s="24">
        <f t="shared" si="105"/>
        <v>0</v>
      </c>
      <c r="BF122" s="24">
        <f t="shared" si="105"/>
        <v>0</v>
      </c>
      <c r="BG122" s="24">
        <f t="shared" si="105"/>
        <v>0</v>
      </c>
      <c r="BH122" s="24">
        <f t="shared" si="105"/>
        <v>0</v>
      </c>
      <c r="BI122" s="24">
        <f t="shared" si="105"/>
        <v>0</v>
      </c>
      <c r="BJ122" s="24">
        <f t="shared" si="105"/>
        <v>0</v>
      </c>
      <c r="BK122" s="24">
        <f t="shared" si="105"/>
        <v>0</v>
      </c>
      <c r="BL122" s="24">
        <f t="shared" si="105"/>
        <v>0</v>
      </c>
      <c r="BM122" s="24">
        <f t="shared" si="105"/>
        <v>0</v>
      </c>
      <c r="BN122" s="24">
        <f t="shared" si="105"/>
        <v>0</v>
      </c>
      <c r="BO122" s="24">
        <f t="shared" si="105"/>
        <v>0</v>
      </c>
      <c r="BP122" s="24">
        <f t="shared" si="105"/>
        <v>0</v>
      </c>
      <c r="BQ122" s="24">
        <f t="shared" si="105"/>
        <v>0</v>
      </c>
      <c r="BR122" s="24">
        <f t="shared" ref="BR122:BT122" si="113">X122-AU122</f>
        <v>0</v>
      </c>
      <c r="BS122" s="24">
        <f t="shared" si="113"/>
        <v>10000000</v>
      </c>
      <c r="BT122" s="24">
        <f t="shared" si="113"/>
        <v>0</v>
      </c>
      <c r="BU122" s="24">
        <f t="shared" si="107"/>
        <v>0</v>
      </c>
      <c r="BV122" s="24">
        <f t="shared" si="107"/>
        <v>11000000</v>
      </c>
      <c r="BW122" s="25">
        <f>+BX122/G122</f>
        <v>0.39706722171945702</v>
      </c>
      <c r="BX122" s="24">
        <f t="shared" si="108"/>
        <v>87751856</v>
      </c>
      <c r="BY122" s="24"/>
      <c r="BZ122" s="24">
        <f>+'[1]FEBRERO 2018'!$H$216</f>
        <v>87751856</v>
      </c>
      <c r="CA122" s="24"/>
      <c r="CB122" s="24"/>
      <c r="CC122" s="24"/>
      <c r="CD122" s="24"/>
      <c r="CE122" s="24"/>
      <c r="CF122" s="24"/>
      <c r="CG122" s="24"/>
      <c r="CH122" s="24"/>
      <c r="CI122" s="24"/>
      <c r="CJ122" s="24"/>
      <c r="CK122" s="24"/>
      <c r="CL122" s="24"/>
      <c r="CM122" s="24"/>
      <c r="CN122" s="24"/>
      <c r="CO122" s="24"/>
      <c r="CP122" s="24"/>
      <c r="CQ122" s="24"/>
      <c r="CR122" s="24"/>
      <c r="CS122" s="24"/>
      <c r="CT122" s="25">
        <f t="shared" si="66"/>
        <v>0.60293277828054292</v>
      </c>
      <c r="CU122" s="24">
        <f t="shared" si="92"/>
        <v>133248144</v>
      </c>
      <c r="CV122" s="24">
        <f t="shared" si="109"/>
        <v>0</v>
      </c>
      <c r="CW122" s="24">
        <f t="shared" si="109"/>
        <v>112248144</v>
      </c>
      <c r="CX122" s="24">
        <f t="shared" si="109"/>
        <v>0</v>
      </c>
      <c r="CY122" s="24">
        <f t="shared" si="109"/>
        <v>0</v>
      </c>
      <c r="CZ122" s="24">
        <f t="shared" si="109"/>
        <v>0</v>
      </c>
      <c r="DA122" s="24">
        <f t="shared" si="109"/>
        <v>0</v>
      </c>
      <c r="DB122" s="24">
        <f t="shared" si="109"/>
        <v>0</v>
      </c>
      <c r="DC122" s="24">
        <f t="shared" si="109"/>
        <v>0</v>
      </c>
      <c r="DD122" s="24">
        <f t="shared" si="109"/>
        <v>0</v>
      </c>
      <c r="DE122" s="24">
        <f t="shared" si="109"/>
        <v>0</v>
      </c>
      <c r="DF122" s="24">
        <f t="shared" si="109"/>
        <v>0</v>
      </c>
      <c r="DG122" s="24">
        <f t="shared" si="109"/>
        <v>0</v>
      </c>
      <c r="DH122" s="24">
        <f t="shared" si="109"/>
        <v>0</v>
      </c>
      <c r="DI122" s="24">
        <f t="shared" si="109"/>
        <v>0</v>
      </c>
      <c r="DJ122" s="24">
        <f t="shared" si="109"/>
        <v>0</v>
      </c>
      <c r="DK122" s="24">
        <f t="shared" si="109"/>
        <v>0</v>
      </c>
      <c r="DL122" s="24">
        <f t="shared" ref="DL122:DM122" si="114">X122-CO122</f>
        <v>0</v>
      </c>
      <c r="DM122" s="24">
        <f t="shared" si="114"/>
        <v>10000000</v>
      </c>
      <c r="DN122" s="24">
        <f t="shared" si="112"/>
        <v>0</v>
      </c>
      <c r="DO122" s="24">
        <f t="shared" si="111"/>
        <v>0</v>
      </c>
      <c r="DP122" s="24">
        <f t="shared" si="111"/>
        <v>11000000</v>
      </c>
      <c r="DR122" s="29">
        <f>+G122</f>
        <v>221000000</v>
      </c>
      <c r="DS122" s="29">
        <f t="shared" si="95"/>
        <v>221000000</v>
      </c>
      <c r="DT122" s="29">
        <f t="shared" si="70"/>
        <v>221000000</v>
      </c>
    </row>
    <row r="123" spans="1:126" s="47" customFormat="1" ht="26.25" customHeight="1" thickBot="1" x14ac:dyDescent="0.3">
      <c r="A123" s="93"/>
      <c r="B123" s="170" t="s">
        <v>362</v>
      </c>
      <c r="C123" s="171"/>
      <c r="D123" s="172"/>
      <c r="E123" s="94"/>
      <c r="F123" s="95"/>
      <c r="G123" s="59">
        <f>SUM(G106:G122)</f>
        <v>16511712971</v>
      </c>
      <c r="H123" s="59">
        <f t="shared" ref="H123:BS123" si="115">SUM(H106:H122)</f>
        <v>181434097</v>
      </c>
      <c r="I123" s="59">
        <f t="shared" si="115"/>
        <v>880397803</v>
      </c>
      <c r="J123" s="59">
        <f t="shared" si="115"/>
        <v>104050364</v>
      </c>
      <c r="K123" s="59">
        <f t="shared" si="115"/>
        <v>12000000000</v>
      </c>
      <c r="L123" s="59">
        <f t="shared" si="115"/>
        <v>0</v>
      </c>
      <c r="M123" s="59">
        <f t="shared" si="115"/>
        <v>227821027</v>
      </c>
      <c r="N123" s="59">
        <f t="shared" si="115"/>
        <v>1245622970</v>
      </c>
      <c r="O123" s="59">
        <f t="shared" si="115"/>
        <v>283593520</v>
      </c>
      <c r="P123" s="59">
        <f t="shared" si="115"/>
        <v>276593520</v>
      </c>
      <c r="Q123" s="59">
        <f t="shared" si="115"/>
        <v>276593520</v>
      </c>
      <c r="R123" s="59">
        <f t="shared" si="115"/>
        <v>0</v>
      </c>
      <c r="S123" s="59">
        <f t="shared" si="115"/>
        <v>1940856</v>
      </c>
      <c r="T123" s="59">
        <f t="shared" si="115"/>
        <v>166734826</v>
      </c>
      <c r="U123" s="59">
        <f t="shared" si="115"/>
        <v>145276070</v>
      </c>
      <c r="V123" s="59">
        <f t="shared" si="115"/>
        <v>0</v>
      </c>
      <c r="W123" s="59">
        <f t="shared" si="115"/>
        <v>0</v>
      </c>
      <c r="X123" s="59">
        <f t="shared" si="115"/>
        <v>37081497</v>
      </c>
      <c r="Y123" s="59">
        <f t="shared" si="115"/>
        <v>360000000</v>
      </c>
      <c r="Z123" s="59">
        <f t="shared" si="115"/>
        <v>0</v>
      </c>
      <c r="AA123" s="59">
        <f t="shared" si="115"/>
        <v>0</v>
      </c>
      <c r="AB123" s="59">
        <f t="shared" si="115"/>
        <v>324572901</v>
      </c>
      <c r="AC123" s="44">
        <f>+AD123/G123</f>
        <v>9.5166724116379386E-2</v>
      </c>
      <c r="AD123" s="59">
        <f t="shared" si="115"/>
        <v>1571365633</v>
      </c>
      <c r="AE123" s="59">
        <f t="shared" si="115"/>
        <v>0</v>
      </c>
      <c r="AF123" s="59">
        <f t="shared" si="115"/>
        <v>804541931</v>
      </c>
      <c r="AG123" s="59">
        <f t="shared" si="115"/>
        <v>0</v>
      </c>
      <c r="AH123" s="59">
        <f t="shared" si="115"/>
        <v>0</v>
      </c>
      <c r="AI123" s="59">
        <f t="shared" si="115"/>
        <v>0</v>
      </c>
      <c r="AJ123" s="59">
        <f t="shared" si="115"/>
        <v>0</v>
      </c>
      <c r="AK123" s="59">
        <f t="shared" si="115"/>
        <v>582008000</v>
      </c>
      <c r="AL123" s="59">
        <f t="shared" si="115"/>
        <v>19081150</v>
      </c>
      <c r="AM123" s="59">
        <f t="shared" si="115"/>
        <v>26047800</v>
      </c>
      <c r="AN123" s="59">
        <f t="shared" si="115"/>
        <v>9169750</v>
      </c>
      <c r="AO123" s="59">
        <f t="shared" si="115"/>
        <v>0</v>
      </c>
      <c r="AP123" s="59">
        <f t="shared" si="115"/>
        <v>0</v>
      </c>
      <c r="AQ123" s="59">
        <f t="shared" si="115"/>
        <v>0</v>
      </c>
      <c r="AR123" s="59">
        <f t="shared" si="115"/>
        <v>0</v>
      </c>
      <c r="AS123" s="59">
        <f t="shared" si="115"/>
        <v>0</v>
      </c>
      <c r="AT123" s="59">
        <f t="shared" si="115"/>
        <v>0</v>
      </c>
      <c r="AU123" s="59">
        <f t="shared" si="115"/>
        <v>0</v>
      </c>
      <c r="AV123" s="59">
        <f t="shared" si="115"/>
        <v>34790007</v>
      </c>
      <c r="AW123" s="59">
        <f t="shared" si="115"/>
        <v>0</v>
      </c>
      <c r="AX123" s="59">
        <f t="shared" si="115"/>
        <v>0</v>
      </c>
      <c r="AY123" s="59">
        <f t="shared" si="115"/>
        <v>95726995</v>
      </c>
      <c r="AZ123" s="44">
        <f t="shared" si="77"/>
        <v>0.90483327588362061</v>
      </c>
      <c r="BA123" s="59">
        <f t="shared" si="115"/>
        <v>14940347338</v>
      </c>
      <c r="BB123" s="59">
        <f t="shared" si="115"/>
        <v>181434097</v>
      </c>
      <c r="BC123" s="59">
        <f t="shared" si="115"/>
        <v>75855872</v>
      </c>
      <c r="BD123" s="59">
        <f t="shared" si="115"/>
        <v>104050364</v>
      </c>
      <c r="BE123" s="59">
        <f t="shared" si="115"/>
        <v>12000000000</v>
      </c>
      <c r="BF123" s="59">
        <f t="shared" si="115"/>
        <v>0</v>
      </c>
      <c r="BG123" s="59">
        <f t="shared" si="115"/>
        <v>227821027</v>
      </c>
      <c r="BH123" s="59">
        <f t="shared" si="115"/>
        <v>663614970</v>
      </c>
      <c r="BI123" s="59">
        <f t="shared" si="115"/>
        <v>264512370</v>
      </c>
      <c r="BJ123" s="59">
        <f t="shared" si="115"/>
        <v>250545720</v>
      </c>
      <c r="BK123" s="59">
        <f t="shared" si="115"/>
        <v>267423770</v>
      </c>
      <c r="BL123" s="59">
        <f t="shared" si="115"/>
        <v>0</v>
      </c>
      <c r="BM123" s="59">
        <f t="shared" si="115"/>
        <v>1940856</v>
      </c>
      <c r="BN123" s="59">
        <f t="shared" si="115"/>
        <v>166734826</v>
      </c>
      <c r="BO123" s="59">
        <f t="shared" si="115"/>
        <v>145276070</v>
      </c>
      <c r="BP123" s="59">
        <f t="shared" si="115"/>
        <v>0</v>
      </c>
      <c r="BQ123" s="59">
        <f t="shared" si="115"/>
        <v>0</v>
      </c>
      <c r="BR123" s="59">
        <f t="shared" si="115"/>
        <v>37081497</v>
      </c>
      <c r="BS123" s="59">
        <f t="shared" si="115"/>
        <v>325209993</v>
      </c>
      <c r="BT123" s="59">
        <f t="shared" ref="BT123:DP123" si="116">SUM(BT106:BT122)</f>
        <v>0</v>
      </c>
      <c r="BU123" s="59">
        <f t="shared" si="116"/>
        <v>0</v>
      </c>
      <c r="BV123" s="59">
        <f t="shared" si="116"/>
        <v>228845906</v>
      </c>
      <c r="BW123" s="44">
        <f>+BX123/G123</f>
        <v>8.2200926662413937E-2</v>
      </c>
      <c r="BX123" s="59">
        <f t="shared" si="116"/>
        <v>1357278107</v>
      </c>
      <c r="BY123" s="59">
        <f t="shared" si="116"/>
        <v>0</v>
      </c>
      <c r="BZ123" s="59">
        <f t="shared" si="116"/>
        <v>596827623</v>
      </c>
      <c r="CA123" s="59">
        <f t="shared" si="116"/>
        <v>0</v>
      </c>
      <c r="CB123" s="59">
        <f t="shared" si="116"/>
        <v>0</v>
      </c>
      <c r="CC123" s="59">
        <f t="shared" si="116"/>
        <v>0</v>
      </c>
      <c r="CD123" s="59">
        <f t="shared" si="116"/>
        <v>0</v>
      </c>
      <c r="CE123" s="59">
        <f t="shared" si="116"/>
        <v>580124253</v>
      </c>
      <c r="CF123" s="59">
        <f t="shared" si="116"/>
        <v>17735950</v>
      </c>
      <c r="CG123" s="59">
        <f t="shared" si="116"/>
        <v>26047800</v>
      </c>
      <c r="CH123" s="59">
        <f t="shared" si="116"/>
        <v>9169750</v>
      </c>
      <c r="CI123" s="59">
        <f t="shared" si="116"/>
        <v>0</v>
      </c>
      <c r="CJ123" s="59">
        <f t="shared" si="116"/>
        <v>0</v>
      </c>
      <c r="CK123" s="59">
        <f t="shared" si="116"/>
        <v>0</v>
      </c>
      <c r="CL123" s="59">
        <f t="shared" si="116"/>
        <v>0</v>
      </c>
      <c r="CM123" s="59">
        <f t="shared" si="116"/>
        <v>0</v>
      </c>
      <c r="CN123" s="59">
        <f t="shared" si="116"/>
        <v>0</v>
      </c>
      <c r="CO123" s="59">
        <f t="shared" si="116"/>
        <v>0</v>
      </c>
      <c r="CP123" s="59">
        <f t="shared" si="116"/>
        <v>34790007</v>
      </c>
      <c r="CQ123" s="59">
        <f t="shared" si="116"/>
        <v>0</v>
      </c>
      <c r="CR123" s="59">
        <f t="shared" si="116"/>
        <v>0</v>
      </c>
      <c r="CS123" s="59">
        <f t="shared" si="116"/>
        <v>92582724</v>
      </c>
      <c r="CT123" s="44">
        <f t="shared" si="66"/>
        <v>0.91779907333758604</v>
      </c>
      <c r="CU123" s="59">
        <f t="shared" si="116"/>
        <v>15154434864</v>
      </c>
      <c r="CV123" s="59">
        <f t="shared" si="116"/>
        <v>181434097</v>
      </c>
      <c r="CW123" s="59">
        <f t="shared" si="116"/>
        <v>283570180</v>
      </c>
      <c r="CX123" s="59">
        <f t="shared" si="116"/>
        <v>104050364</v>
      </c>
      <c r="CY123" s="59">
        <f t="shared" si="116"/>
        <v>12000000000</v>
      </c>
      <c r="CZ123" s="59">
        <f t="shared" si="116"/>
        <v>0</v>
      </c>
      <c r="DA123" s="59">
        <f t="shared" si="116"/>
        <v>227821027</v>
      </c>
      <c r="DB123" s="59">
        <f t="shared" si="116"/>
        <v>665498717</v>
      </c>
      <c r="DC123" s="59">
        <f t="shared" si="116"/>
        <v>265857570</v>
      </c>
      <c r="DD123" s="59">
        <f t="shared" si="116"/>
        <v>250545720</v>
      </c>
      <c r="DE123" s="59">
        <f t="shared" si="116"/>
        <v>267423770</v>
      </c>
      <c r="DF123" s="59">
        <f t="shared" si="116"/>
        <v>0</v>
      </c>
      <c r="DG123" s="59">
        <f t="shared" si="116"/>
        <v>1940856</v>
      </c>
      <c r="DH123" s="59">
        <f t="shared" si="116"/>
        <v>166734826</v>
      </c>
      <c r="DI123" s="59">
        <f t="shared" si="116"/>
        <v>145276070</v>
      </c>
      <c r="DJ123" s="59">
        <f t="shared" si="116"/>
        <v>0</v>
      </c>
      <c r="DK123" s="59">
        <f t="shared" si="116"/>
        <v>0</v>
      </c>
      <c r="DL123" s="59">
        <f t="shared" si="116"/>
        <v>37081497</v>
      </c>
      <c r="DM123" s="59">
        <f t="shared" si="116"/>
        <v>325209993</v>
      </c>
      <c r="DN123" s="59">
        <f t="shared" si="116"/>
        <v>0</v>
      </c>
      <c r="DO123" s="59">
        <f t="shared" si="116"/>
        <v>0</v>
      </c>
      <c r="DP123" s="59">
        <f t="shared" si="116"/>
        <v>231990177</v>
      </c>
      <c r="DR123" s="29">
        <f>+G123</f>
        <v>16511712971</v>
      </c>
      <c r="DS123" s="29">
        <f t="shared" si="95"/>
        <v>16511712971</v>
      </c>
      <c r="DT123" s="29">
        <f t="shared" si="70"/>
        <v>16511712971</v>
      </c>
      <c r="DU123" s="48"/>
    </row>
    <row r="124" spans="1:126" ht="5.25" customHeight="1" thickTop="1" x14ac:dyDescent="0.25">
      <c r="C124" s="96"/>
      <c r="D124" s="96"/>
      <c r="E124" s="96"/>
      <c r="F124" s="96"/>
      <c r="G124" s="97"/>
      <c r="H124" s="97"/>
      <c r="I124" s="98"/>
      <c r="J124" s="97"/>
      <c r="K124" s="97"/>
      <c r="L124" s="99"/>
      <c r="M124" s="99"/>
      <c r="N124" s="99"/>
      <c r="O124" s="99"/>
      <c r="P124" s="99"/>
      <c r="Q124" s="99"/>
      <c r="R124" s="99"/>
      <c r="S124" s="99"/>
      <c r="T124" s="99"/>
      <c r="U124" s="99"/>
      <c r="V124" s="99"/>
      <c r="W124" s="99"/>
      <c r="X124" s="99"/>
      <c r="Y124" s="99"/>
      <c r="Z124" s="99"/>
      <c r="AA124" s="99"/>
      <c r="AB124" s="99"/>
      <c r="AC124" s="100"/>
      <c r="AD124" s="101"/>
      <c r="AE124" s="101"/>
      <c r="AF124" s="101"/>
      <c r="AG124" s="101"/>
      <c r="AH124" s="101"/>
      <c r="AI124" s="101"/>
      <c r="AJ124" s="101"/>
      <c r="AK124" s="101"/>
      <c r="AL124" s="101"/>
      <c r="AM124" s="101"/>
      <c r="AN124" s="101"/>
      <c r="AO124" s="101"/>
      <c r="AP124" s="101"/>
      <c r="AQ124" s="101"/>
      <c r="AR124" s="101"/>
      <c r="AS124" s="101"/>
      <c r="AT124" s="101"/>
      <c r="AU124" s="101"/>
      <c r="AV124" s="101"/>
      <c r="AW124" s="101"/>
      <c r="AX124" s="101"/>
      <c r="AY124" s="101"/>
      <c r="AZ124" s="100"/>
      <c r="BA124" s="101"/>
      <c r="BB124" s="101"/>
      <c r="BC124" s="101"/>
      <c r="BD124" s="101"/>
      <c r="BE124" s="101"/>
      <c r="BF124" s="101"/>
      <c r="BG124" s="101"/>
      <c r="BH124" s="101"/>
      <c r="BI124" s="101"/>
      <c r="BJ124" s="101"/>
      <c r="BK124" s="101"/>
      <c r="BL124" s="101"/>
      <c r="BM124" s="101"/>
      <c r="BN124" s="101"/>
      <c r="BO124" s="101"/>
      <c r="BP124" s="101"/>
      <c r="BQ124" s="101"/>
      <c r="BR124" s="101"/>
      <c r="BS124" s="101"/>
      <c r="BT124" s="101"/>
      <c r="BU124" s="101"/>
      <c r="BV124" s="101"/>
      <c r="BW124" s="100"/>
      <c r="BX124" s="102"/>
      <c r="BY124" s="101"/>
      <c r="BZ124" s="101"/>
      <c r="CA124" s="101"/>
      <c r="CB124" s="101"/>
      <c r="CC124" s="101"/>
      <c r="CD124" s="101"/>
      <c r="CE124" s="101"/>
      <c r="CF124" s="101"/>
      <c r="CG124" s="101"/>
      <c r="CH124" s="101"/>
      <c r="CI124" s="101"/>
      <c r="CJ124" s="101"/>
      <c r="CK124" s="101"/>
      <c r="CL124" s="101"/>
      <c r="CM124" s="101"/>
      <c r="CN124" s="101"/>
      <c r="CO124" s="101"/>
      <c r="CP124" s="101"/>
      <c r="CQ124" s="101"/>
      <c r="CR124" s="101"/>
      <c r="CS124" s="101"/>
      <c r="CT124" s="100"/>
      <c r="CU124" s="101"/>
      <c r="CV124" s="101"/>
      <c r="CW124" s="101"/>
      <c r="CX124" s="101"/>
      <c r="CY124" s="101"/>
      <c r="CZ124" s="101"/>
      <c r="DA124" s="101"/>
      <c r="DB124" s="101"/>
      <c r="DC124" s="101"/>
      <c r="DD124" s="101"/>
      <c r="DE124" s="101"/>
      <c r="DF124" s="101"/>
      <c r="DG124" s="101"/>
      <c r="DH124" s="101"/>
      <c r="DI124" s="101"/>
      <c r="DJ124" s="101"/>
      <c r="DK124" s="101"/>
      <c r="DL124" s="101"/>
      <c r="DM124" s="101"/>
      <c r="DN124" s="101"/>
      <c r="DO124" s="101"/>
      <c r="DP124" s="101"/>
      <c r="DR124" s="29"/>
      <c r="DS124" s="29"/>
      <c r="DT124" s="29"/>
    </row>
    <row r="125" spans="1:126" ht="19.5" customHeight="1" x14ac:dyDescent="0.25">
      <c r="C125" s="173" t="s">
        <v>363</v>
      </c>
      <c r="D125" s="174"/>
      <c r="E125" s="175"/>
      <c r="F125" s="103"/>
      <c r="G125" s="101">
        <f t="shared" ref="G125:AB125" si="117">G35+G71+G91+G105+G123</f>
        <v>31837053487</v>
      </c>
      <c r="H125" s="101">
        <f t="shared" si="117"/>
        <v>500683882</v>
      </c>
      <c r="I125" s="101">
        <f t="shared" si="117"/>
        <v>2882922911</v>
      </c>
      <c r="J125" s="101">
        <f t="shared" si="117"/>
        <v>290673084</v>
      </c>
      <c r="K125" s="101">
        <f t="shared" si="117"/>
        <v>12000000000</v>
      </c>
      <c r="L125" s="101">
        <f t="shared" si="117"/>
        <v>160000000</v>
      </c>
      <c r="M125" s="101">
        <f t="shared" si="117"/>
        <v>227821027</v>
      </c>
      <c r="N125" s="101">
        <f t="shared" si="117"/>
        <v>2111154640</v>
      </c>
      <c r="O125" s="101">
        <f t="shared" si="117"/>
        <v>301593520</v>
      </c>
      <c r="P125" s="101">
        <f t="shared" si="117"/>
        <v>276593520</v>
      </c>
      <c r="Q125" s="101">
        <f t="shared" si="117"/>
        <v>301593520</v>
      </c>
      <c r="R125" s="101">
        <f t="shared" si="117"/>
        <v>480000000</v>
      </c>
      <c r="S125" s="101">
        <f t="shared" si="117"/>
        <v>1940856</v>
      </c>
      <c r="T125" s="101">
        <f t="shared" si="117"/>
        <v>221734826</v>
      </c>
      <c r="U125" s="101">
        <f t="shared" si="117"/>
        <v>145276070</v>
      </c>
      <c r="V125" s="101">
        <f t="shared" si="117"/>
        <v>6119225925</v>
      </c>
      <c r="W125" s="101">
        <f t="shared" si="117"/>
        <v>1088378236</v>
      </c>
      <c r="X125" s="101">
        <f t="shared" si="117"/>
        <v>103081497</v>
      </c>
      <c r="Y125" s="101">
        <f t="shared" si="117"/>
        <v>1519582749</v>
      </c>
      <c r="Z125" s="101">
        <f t="shared" si="117"/>
        <v>1702623255</v>
      </c>
      <c r="AA125" s="101">
        <f t="shared" si="117"/>
        <v>53780728</v>
      </c>
      <c r="AB125" s="101">
        <f t="shared" si="117"/>
        <v>1348393241</v>
      </c>
      <c r="AC125" s="104">
        <f>+AD125/G125</f>
        <v>0.27792910272343757</v>
      </c>
      <c r="AD125" s="101">
        <f t="shared" ref="AD125:AY125" si="118">AD35+AD71+AD91+AD105+AD123</f>
        <v>8848443709</v>
      </c>
      <c r="AE125" s="101">
        <f t="shared" si="118"/>
        <v>298021182</v>
      </c>
      <c r="AF125" s="69">
        <f t="shared" si="118"/>
        <v>1906022727</v>
      </c>
      <c r="AG125" s="69">
        <f t="shared" si="118"/>
        <v>14782942</v>
      </c>
      <c r="AH125" s="69">
        <f t="shared" si="118"/>
        <v>0</v>
      </c>
      <c r="AI125" s="69">
        <f t="shared" si="118"/>
        <v>107872340</v>
      </c>
      <c r="AJ125" s="101">
        <f t="shared" si="118"/>
        <v>0</v>
      </c>
      <c r="AK125" s="101">
        <f t="shared" si="118"/>
        <v>664210910</v>
      </c>
      <c r="AL125" s="101">
        <f t="shared" si="118"/>
        <v>19081150</v>
      </c>
      <c r="AM125" s="101">
        <f t="shared" si="118"/>
        <v>26047800</v>
      </c>
      <c r="AN125" s="101">
        <f t="shared" si="118"/>
        <v>9169750</v>
      </c>
      <c r="AO125" s="101">
        <f t="shared" si="118"/>
        <v>58921834</v>
      </c>
      <c r="AP125" s="101">
        <f t="shared" si="118"/>
        <v>0</v>
      </c>
      <c r="AQ125" s="101">
        <f t="shared" si="118"/>
        <v>0</v>
      </c>
      <c r="AR125" s="101">
        <f t="shared" si="118"/>
        <v>0</v>
      </c>
      <c r="AS125" s="101">
        <f t="shared" si="118"/>
        <v>2737682618</v>
      </c>
      <c r="AT125" s="101">
        <f t="shared" si="118"/>
        <v>192229755</v>
      </c>
      <c r="AU125" s="101">
        <f t="shared" si="118"/>
        <v>0</v>
      </c>
      <c r="AV125" s="101">
        <f t="shared" si="118"/>
        <v>711075963</v>
      </c>
      <c r="AW125" s="101">
        <f t="shared" si="118"/>
        <v>1517397706</v>
      </c>
      <c r="AX125" s="101">
        <f t="shared" si="118"/>
        <v>0</v>
      </c>
      <c r="AY125" s="101">
        <f t="shared" si="118"/>
        <v>585927032</v>
      </c>
      <c r="AZ125" s="105">
        <f>1-AC125</f>
        <v>0.72207089727656237</v>
      </c>
      <c r="BA125" s="101">
        <f t="shared" ref="BA125:BV125" si="119">BA35+BA71+BA91+BA105+BA123</f>
        <v>22988609778</v>
      </c>
      <c r="BB125" s="101">
        <f t="shared" si="119"/>
        <v>202662700</v>
      </c>
      <c r="BC125" s="69">
        <f t="shared" si="119"/>
        <v>976900184</v>
      </c>
      <c r="BD125" s="69">
        <f t="shared" si="119"/>
        <v>275890142</v>
      </c>
      <c r="BE125" s="69">
        <f t="shared" si="119"/>
        <v>12000000000</v>
      </c>
      <c r="BF125" s="69">
        <f t="shared" si="119"/>
        <v>52127660</v>
      </c>
      <c r="BG125" s="101">
        <f t="shared" si="119"/>
        <v>227821027</v>
      </c>
      <c r="BH125" s="101">
        <f t="shared" si="119"/>
        <v>1446943730</v>
      </c>
      <c r="BI125" s="101">
        <f t="shared" si="119"/>
        <v>282512370</v>
      </c>
      <c r="BJ125" s="101">
        <f t="shared" si="119"/>
        <v>250545720</v>
      </c>
      <c r="BK125" s="101">
        <f t="shared" si="119"/>
        <v>292423770</v>
      </c>
      <c r="BL125" s="101">
        <f t="shared" si="119"/>
        <v>421078166</v>
      </c>
      <c r="BM125" s="101">
        <f t="shared" si="119"/>
        <v>1940856</v>
      </c>
      <c r="BN125" s="101">
        <f t="shared" si="119"/>
        <v>221734826</v>
      </c>
      <c r="BO125" s="101">
        <f t="shared" si="119"/>
        <v>145276070</v>
      </c>
      <c r="BP125" s="101">
        <f t="shared" si="119"/>
        <v>3381543307</v>
      </c>
      <c r="BQ125" s="101">
        <f t="shared" si="119"/>
        <v>896148481</v>
      </c>
      <c r="BR125" s="101">
        <f t="shared" si="119"/>
        <v>103081497</v>
      </c>
      <c r="BS125" s="101">
        <f t="shared" si="119"/>
        <v>808506786</v>
      </c>
      <c r="BT125" s="101">
        <f t="shared" si="119"/>
        <v>185225549</v>
      </c>
      <c r="BU125" s="101">
        <f t="shared" si="119"/>
        <v>53780728</v>
      </c>
      <c r="BV125" s="101">
        <f t="shared" si="119"/>
        <v>762466209</v>
      </c>
      <c r="BW125" s="105">
        <f>+BX125/G125</f>
        <v>0.21413365011255633</v>
      </c>
      <c r="BX125" s="101">
        <f t="shared" ref="BX125:CS125" si="120">BX35+BX71+BX91+BX105+BX123</f>
        <v>6817384472</v>
      </c>
      <c r="BY125" s="101">
        <f t="shared" si="120"/>
        <v>258021182</v>
      </c>
      <c r="BZ125" s="101">
        <f t="shared" si="120"/>
        <v>1160995085</v>
      </c>
      <c r="CA125" s="101">
        <f t="shared" si="120"/>
        <v>0</v>
      </c>
      <c r="CB125" s="101">
        <f t="shared" si="120"/>
        <v>0</v>
      </c>
      <c r="CC125" s="101">
        <f t="shared" si="120"/>
        <v>107847048</v>
      </c>
      <c r="CD125" s="101">
        <f t="shared" si="120"/>
        <v>0</v>
      </c>
      <c r="CE125" s="101">
        <f t="shared" si="120"/>
        <v>662247162</v>
      </c>
      <c r="CF125" s="101">
        <f t="shared" si="120"/>
        <v>17735950</v>
      </c>
      <c r="CG125" s="101">
        <f t="shared" si="120"/>
        <v>26047800</v>
      </c>
      <c r="CH125" s="101">
        <f t="shared" si="120"/>
        <v>9169750</v>
      </c>
      <c r="CI125" s="101">
        <f t="shared" si="120"/>
        <v>31733334</v>
      </c>
      <c r="CJ125" s="101">
        <f t="shared" si="120"/>
        <v>0</v>
      </c>
      <c r="CK125" s="101">
        <f t="shared" si="120"/>
        <v>0</v>
      </c>
      <c r="CL125" s="101">
        <f t="shared" si="120"/>
        <v>0</v>
      </c>
      <c r="CM125" s="101">
        <f t="shared" si="120"/>
        <v>1924652170</v>
      </c>
      <c r="CN125" s="101">
        <f t="shared" si="120"/>
        <v>149803615</v>
      </c>
      <c r="CO125" s="101">
        <f t="shared" si="120"/>
        <v>0</v>
      </c>
      <c r="CP125" s="101">
        <f t="shared" si="120"/>
        <v>540345479</v>
      </c>
      <c r="CQ125" s="101">
        <f t="shared" si="120"/>
        <v>1434924732</v>
      </c>
      <c r="CR125" s="101">
        <f t="shared" si="120"/>
        <v>0</v>
      </c>
      <c r="CS125" s="101">
        <f t="shared" si="120"/>
        <v>493861165</v>
      </c>
      <c r="CT125" s="25">
        <f>1-BW125</f>
        <v>0.78586634988744364</v>
      </c>
      <c r="CU125" s="101">
        <f t="shared" ref="CU125:DP125" si="121">CU35+CU71+CU91+CU105+CU123</f>
        <v>25019669015</v>
      </c>
      <c r="CV125" s="101">
        <f t="shared" si="121"/>
        <v>242662700</v>
      </c>
      <c r="CW125" s="101">
        <f t="shared" si="121"/>
        <v>1721927826</v>
      </c>
      <c r="CX125" s="101">
        <f t="shared" si="121"/>
        <v>290673084</v>
      </c>
      <c r="CY125" s="101">
        <f t="shared" si="121"/>
        <v>12000000000</v>
      </c>
      <c r="CZ125" s="101">
        <f t="shared" si="121"/>
        <v>52152952</v>
      </c>
      <c r="DA125" s="101">
        <f t="shared" si="121"/>
        <v>227821027</v>
      </c>
      <c r="DB125" s="101">
        <f t="shared" si="121"/>
        <v>1448907478</v>
      </c>
      <c r="DC125" s="101">
        <f t="shared" si="121"/>
        <v>283857570</v>
      </c>
      <c r="DD125" s="101">
        <f t="shared" si="121"/>
        <v>250545720</v>
      </c>
      <c r="DE125" s="101">
        <f t="shared" si="121"/>
        <v>292423770</v>
      </c>
      <c r="DF125" s="101">
        <f t="shared" si="121"/>
        <v>448266666</v>
      </c>
      <c r="DG125" s="101">
        <f t="shared" si="121"/>
        <v>1940856</v>
      </c>
      <c r="DH125" s="101">
        <f t="shared" si="121"/>
        <v>221734826</v>
      </c>
      <c r="DI125" s="101">
        <f t="shared" si="121"/>
        <v>145276070</v>
      </c>
      <c r="DJ125" s="101">
        <f t="shared" si="121"/>
        <v>4194573755</v>
      </c>
      <c r="DK125" s="101">
        <f t="shared" si="121"/>
        <v>938574621</v>
      </c>
      <c r="DL125" s="101">
        <f t="shared" si="121"/>
        <v>103081497</v>
      </c>
      <c r="DM125" s="101">
        <f t="shared" si="121"/>
        <v>979237270</v>
      </c>
      <c r="DN125" s="101">
        <f t="shared" si="121"/>
        <v>267698523</v>
      </c>
      <c r="DO125" s="101">
        <f t="shared" si="121"/>
        <v>53780728</v>
      </c>
      <c r="DP125" s="101">
        <f t="shared" si="121"/>
        <v>854532076</v>
      </c>
      <c r="DR125" s="29">
        <f>+G125</f>
        <v>31837053487</v>
      </c>
      <c r="DS125" s="29">
        <f>+AD125+BA125</f>
        <v>31837053487</v>
      </c>
      <c r="DT125" s="29">
        <f>+BX125+CU125</f>
        <v>31837053487</v>
      </c>
      <c r="DV125" s="37"/>
    </row>
    <row r="126" spans="1:126" ht="5.25" customHeight="1" x14ac:dyDescent="0.25">
      <c r="C126" s="106"/>
      <c r="D126" s="106"/>
      <c r="E126" s="107"/>
      <c r="F126" s="107"/>
      <c r="G126" s="108"/>
      <c r="H126" s="108"/>
      <c r="I126" s="109"/>
      <c r="J126" s="108"/>
      <c r="K126" s="108"/>
      <c r="L126" s="110"/>
      <c r="M126" s="110"/>
      <c r="N126" s="110"/>
      <c r="O126" s="110"/>
      <c r="P126" s="110"/>
      <c r="Q126" s="110"/>
      <c r="R126" s="110"/>
      <c r="S126" s="110"/>
      <c r="T126" s="110"/>
      <c r="U126" s="110"/>
      <c r="V126" s="110"/>
      <c r="W126" s="110"/>
      <c r="X126" s="110"/>
      <c r="Y126" s="110"/>
      <c r="Z126" s="110"/>
      <c r="AA126" s="110"/>
      <c r="AB126" s="110"/>
      <c r="AC126" s="111"/>
      <c r="AD126" s="112"/>
      <c r="AE126" s="112"/>
      <c r="AF126" s="112"/>
      <c r="AG126" s="112"/>
      <c r="AH126" s="112"/>
      <c r="AI126" s="112"/>
      <c r="AJ126" s="112"/>
      <c r="AK126" s="110"/>
      <c r="AL126" s="110"/>
      <c r="AM126" s="110"/>
      <c r="AN126" s="110"/>
      <c r="AO126" s="110"/>
      <c r="AP126" s="110"/>
      <c r="AQ126" s="110"/>
      <c r="AR126" s="110"/>
      <c r="AS126" s="110"/>
      <c r="AT126" s="110"/>
      <c r="AU126" s="110"/>
      <c r="AV126" s="110"/>
      <c r="AW126" s="110"/>
      <c r="AX126" s="110"/>
      <c r="AY126" s="110"/>
      <c r="AZ126" s="111"/>
      <c r="BA126" s="112"/>
      <c r="BB126" s="112"/>
      <c r="BC126" s="112"/>
      <c r="BD126" s="112"/>
      <c r="BE126" s="112"/>
      <c r="BF126" s="112"/>
      <c r="BG126" s="113"/>
      <c r="BH126" s="113"/>
      <c r="BI126" s="113"/>
      <c r="BJ126" s="113"/>
      <c r="BK126" s="113"/>
      <c r="BL126" s="113"/>
      <c r="BM126" s="113"/>
      <c r="BN126" s="113"/>
      <c r="BO126" s="113"/>
      <c r="BP126" s="113"/>
      <c r="BQ126" s="113"/>
      <c r="BR126" s="113"/>
      <c r="BS126" s="113"/>
      <c r="BT126" s="113"/>
      <c r="BU126" s="113"/>
      <c r="BV126" s="113"/>
      <c r="BW126" s="111"/>
      <c r="BX126" s="114"/>
      <c r="BY126" s="115"/>
      <c r="BZ126" s="115"/>
      <c r="CA126" s="115"/>
      <c r="CB126" s="115"/>
      <c r="CC126" s="115"/>
      <c r="CD126" s="110"/>
      <c r="CE126" s="110"/>
      <c r="CF126" s="110"/>
      <c r="CG126" s="110"/>
      <c r="CH126" s="110"/>
      <c r="CI126" s="110"/>
      <c r="CJ126" s="110"/>
      <c r="CK126" s="110"/>
      <c r="CL126" s="110"/>
      <c r="CM126" s="110"/>
      <c r="CN126" s="110"/>
      <c r="CO126" s="110"/>
      <c r="CP126" s="110"/>
      <c r="CQ126" s="110"/>
      <c r="CR126" s="110"/>
      <c r="CS126" s="110"/>
      <c r="CT126" s="25"/>
      <c r="CU126" s="116"/>
      <c r="CV126" s="112"/>
      <c r="CW126" s="112"/>
      <c r="CX126" s="112"/>
      <c r="CY126" s="112"/>
      <c r="CZ126" s="112"/>
      <c r="DA126" s="113"/>
      <c r="DB126" s="113"/>
      <c r="DC126" s="113"/>
      <c r="DD126" s="113"/>
      <c r="DE126" s="113"/>
      <c r="DF126" s="113"/>
      <c r="DG126" s="113"/>
      <c r="DH126" s="113"/>
      <c r="DI126" s="113"/>
      <c r="DJ126" s="113"/>
      <c r="DK126" s="113"/>
      <c r="DL126" s="113"/>
      <c r="DM126" s="113"/>
      <c r="DN126" s="113"/>
      <c r="DO126" s="113"/>
      <c r="DP126" s="113"/>
      <c r="DR126" s="29"/>
      <c r="DS126" s="29"/>
      <c r="DT126" s="29"/>
    </row>
    <row r="127" spans="1:126" ht="16.5" customHeight="1" x14ac:dyDescent="0.25">
      <c r="C127" s="117"/>
      <c r="D127" s="118" t="s">
        <v>364</v>
      </c>
      <c r="E127" s="111">
        <v>111</v>
      </c>
      <c r="F127" s="119"/>
      <c r="G127" s="120">
        <f>SUMIF($E$4:$E$122,"111",$G$4:$G$122)</f>
        <v>13726784071</v>
      </c>
      <c r="H127" s="121">
        <f>SUMIF($E$4:$E$123,"111",$H$4:$H$123)</f>
        <v>181434097</v>
      </c>
      <c r="I127" s="121">
        <f>SUMIF($E$4:$E$123,"111",$I$4:$I$123)</f>
        <v>125000000</v>
      </c>
      <c r="J127" s="121">
        <f>SUMIF($E$4:$E$123,"111",$J$4:$J$123)</f>
        <v>83934392</v>
      </c>
      <c r="K127" s="120">
        <f>SUMIF($E$4:$E$122,"111",$K$4:$K$122)</f>
        <v>12000000000</v>
      </c>
      <c r="L127" s="119">
        <f>SUMIF($E$4:$E$123,"111",$L$4:$L$123)</f>
        <v>0</v>
      </c>
      <c r="M127" s="119">
        <f>SUMIF($E$4:$E$122,"111",$M$4:$M$122)</f>
        <v>0</v>
      </c>
      <c r="N127" s="119">
        <f>SUMIF($E$4:$E$122,"111",$N$4:$N$122)</f>
        <v>785008000</v>
      </c>
      <c r="O127" s="119">
        <f>SUMIF($E$4:$E$122,"111",$O$4:$O$122)</f>
        <v>206021520</v>
      </c>
      <c r="P127" s="119">
        <f>SUMIF($E$4:$E$122,"111",$P$4:$P$122)</f>
        <v>77572000</v>
      </c>
      <c r="Q127" s="119">
        <f>SUMIF($E$4:$E$122,"111",$Q$4:$Q$122)</f>
        <v>94072000</v>
      </c>
      <c r="R127" s="119">
        <f>SUMIF($E$4:$E$122,"111",$R$4:$R$122)</f>
        <v>0</v>
      </c>
      <c r="S127" s="119">
        <f>SUMIF($E$4:$E$122,"111",$S$4:$S$122)</f>
        <v>0</v>
      </c>
      <c r="T127" s="119">
        <f>SUMIF($E$4:$E$122,"111",$T$4:$T$122)</f>
        <v>100000000</v>
      </c>
      <c r="U127" s="119">
        <f>SUMIF($E$4:$E$122,"111",$U$4:$U$122)</f>
        <v>0</v>
      </c>
      <c r="V127" s="119">
        <f>SUMIF($E$4:$E$122,"111",$V$4:$V$122)</f>
        <v>0</v>
      </c>
      <c r="W127" s="119">
        <f>SUMIF($E$4:$E$122,"111",$W$4:$W$122)</f>
        <v>0</v>
      </c>
      <c r="X127" s="119">
        <f>SUMIF($E$4:$E$122,"111",$X$4:$X$122)</f>
        <v>22750747</v>
      </c>
      <c r="Y127" s="119">
        <f>SUMIF($E$4:$E$122,"111",$Y$4:$Y$122)</f>
        <v>0</v>
      </c>
      <c r="Z127" s="119">
        <f>SUMIF($E$4:$E$122,"111",$Z$4:$Z$122)</f>
        <v>0</v>
      </c>
      <c r="AA127" s="119"/>
      <c r="AB127" s="119">
        <f>SUMIF($E$4:$E$122,"111",$AB$4:$AB$122)</f>
        <v>50991315</v>
      </c>
      <c r="AC127" s="122">
        <f t="shared" ref="AC127:AC135" si="122">+AD127/G127</f>
        <v>5.6400215957035871E-2</v>
      </c>
      <c r="AD127" s="120">
        <f>SUMIF($E$4:$E$122,"111",$AD$4:$AD$122)</f>
        <v>774193586</v>
      </c>
      <c r="AE127" s="120">
        <f>SUMIF($E$4:$E$122,"111",$AE$4:$AE$122)</f>
        <v>0</v>
      </c>
      <c r="AF127" s="120">
        <f>SUMIF($E$4:$E$122,"111",$AF$4:$AF$122)</f>
        <v>125000000</v>
      </c>
      <c r="AG127" s="120">
        <f>SUMIF($E$4:$E$122,"111",$AG$4:$AG$122)</f>
        <v>0</v>
      </c>
      <c r="AH127" s="120">
        <f>SUMIF($E$4:$E$122,"111",$AH$4:$AH$122)</f>
        <v>0</v>
      </c>
      <c r="AI127" s="120">
        <f>SUMIF($E$4:$E$122,"111",$AI$4:$AI$122)</f>
        <v>0</v>
      </c>
      <c r="AJ127" s="120">
        <f>SUMIF($E$4:$E$122,"111",$AJ$4:$AJ$122)</f>
        <v>0</v>
      </c>
      <c r="AK127" s="120">
        <f>SUMIF($E$4:$E$122,"111",$AK$4:$AK$122)</f>
        <v>582008000</v>
      </c>
      <c r="AL127" s="120">
        <f>SUMIF($E$4:$E$122,"111",$AL$4:$AL$122)</f>
        <v>19081150</v>
      </c>
      <c r="AM127" s="120">
        <f>SUMIF($E$4:$E$122,"111",$AM$4:$AM$122)</f>
        <v>26047800</v>
      </c>
      <c r="AN127" s="120">
        <f>SUMIF($E$4:$E$122,"111",$AN$4:$AN$122)</f>
        <v>9169750</v>
      </c>
      <c r="AO127" s="120">
        <f>SUMIF($E$4:$E$122,"111",$AO$4:$AO$122)</f>
        <v>0</v>
      </c>
      <c r="AP127" s="120">
        <f>SUMIF($E$4:$E$122,"111",$AP$4:$AP$122)</f>
        <v>0</v>
      </c>
      <c r="AQ127" s="120">
        <f>SUMIF($E$4:$E$122,"111",$AQ$4:$AQ$122)</f>
        <v>0</v>
      </c>
      <c r="AR127" s="120">
        <f>SUMIF($E$4:$E$122,"111",$AR$4:$AR$122)</f>
        <v>0</v>
      </c>
      <c r="AS127" s="120">
        <f>SUMIF($E$4:$E$122,"111",$AS$4:$AS$122)</f>
        <v>0</v>
      </c>
      <c r="AT127" s="120">
        <f>SUMIF($E$4:$E$122,"111",$AT$4:$AT$122)</f>
        <v>0</v>
      </c>
      <c r="AU127" s="120">
        <f>SUMIF($E$4:$E$122,"111",$AU$4:$AU$122)</f>
        <v>0</v>
      </c>
      <c r="AV127" s="120">
        <f>SUMIF($E$4:$E$122,"111",$AV$4:$AV$122)</f>
        <v>0</v>
      </c>
      <c r="AW127" s="120">
        <f>SUMIF($E$4:$E$122,"111",$AW$4:$AW$122)</f>
        <v>0</v>
      </c>
      <c r="AX127" s="120">
        <f>SUMIF($E$4:$E$122,"111",$AX$4:$AX$122)</f>
        <v>0</v>
      </c>
      <c r="AY127" s="120">
        <f>SUMIF($E$4:$E$122,"111",$AY$4:$AY$122)</f>
        <v>12886886</v>
      </c>
      <c r="AZ127" s="105">
        <f t="shared" ref="AZ127:AZ135" si="123">1-AC127</f>
        <v>0.94359978404296418</v>
      </c>
      <c r="BA127" s="28">
        <f t="shared" ref="BA127:BA134" si="124">SUM(BB127:BV127)</f>
        <v>12952590485</v>
      </c>
      <c r="BB127" s="123">
        <f>SUMIF($E$4:$E$122,"111",$BB$4:$BB$122)</f>
        <v>181434097</v>
      </c>
      <c r="BC127" s="123">
        <f>SUMIF($E$4:$E$122,"111",$BC$4:$BC$122)</f>
        <v>0</v>
      </c>
      <c r="BD127" s="123">
        <f>SUMIF($E$4:$E$122,"111",$BD$4:$BD$122)</f>
        <v>83934392</v>
      </c>
      <c r="BE127" s="123">
        <f>SUMIF($E$4:$E$122,"111",$BE$4:$BE$122)</f>
        <v>12000000000</v>
      </c>
      <c r="BF127" s="123">
        <f>SUMIF($E$4:$E$122,"111",$BF$4:$BF$122)</f>
        <v>0</v>
      </c>
      <c r="BG127" s="123">
        <f>SUMIF($E$4:$E$122,"111",$BG$4:$BG$122)</f>
        <v>0</v>
      </c>
      <c r="BH127" s="123">
        <f>SUMIF($E$4:$E$122,"111",$BH$4:$BH$122)</f>
        <v>203000000</v>
      </c>
      <c r="BI127" s="123">
        <f>SUMIF($E$4:$E$122,"111",$BI$4:$BI$122)</f>
        <v>186940370</v>
      </c>
      <c r="BJ127" s="123">
        <f>SUMIF($E$4:$E$122,"111",$BJ$4:$BJ$122)</f>
        <v>51524200</v>
      </c>
      <c r="BK127" s="123">
        <f>SUMIF($E$4:$E$122,"111",$BK$4:$BK$122)</f>
        <v>84902250</v>
      </c>
      <c r="BL127" s="123">
        <f>SUMIF($E$4:$E$122,"111",$BL$4:$BL$122)</f>
        <v>0</v>
      </c>
      <c r="BM127" s="123">
        <f>SUMIF($E$4:$E$122,"111",$BM$4:$BM$122)</f>
        <v>0</v>
      </c>
      <c r="BN127" s="123">
        <f>SUMIF($E$4:$E$122,"111",$BN$4:$BN$122)</f>
        <v>100000000</v>
      </c>
      <c r="BO127" s="123">
        <f>SUMIF($E$4:$E$122,"111",$BO$4:$BO$122)</f>
        <v>0</v>
      </c>
      <c r="BP127" s="123">
        <f>SUMIF($E$4:$E$122,"111",$BP$4:$BP$122)</f>
        <v>0</v>
      </c>
      <c r="BQ127" s="123">
        <f>SUMIF($E$4:$E$122,"111",$BQ$4:$BQ$122)</f>
        <v>0</v>
      </c>
      <c r="BR127" s="123">
        <f>SUMIF($E$4:$E$122,"111",$BR$4:$BR$122)</f>
        <v>22750747</v>
      </c>
      <c r="BS127" s="123">
        <f>SUMIF($E$4:$E$122,"111",$BS$4:$BS$122)</f>
        <v>0</v>
      </c>
      <c r="BT127" s="123">
        <f>SUMIF($E$4:$E$122,"111",$BT$4:$BT$122)</f>
        <v>0</v>
      </c>
      <c r="BU127" s="123">
        <f>SUMIF($E$4:$E$122,"111",$BU$4:$BU$122)</f>
        <v>0</v>
      </c>
      <c r="BV127" s="124">
        <f>SUMIF($E$4:$E$122,"111",$BV$4:$BV$122)</f>
        <v>38104429</v>
      </c>
      <c r="BW127" s="125">
        <f t="shared" ref="BW127:BW135" si="125">+BX127/G127</f>
        <v>5.6164986278817088E-2</v>
      </c>
      <c r="BX127" s="34">
        <f t="shared" ref="BX127:BX134" si="126">SUM(BY127:CS127)</f>
        <v>770964639</v>
      </c>
      <c r="BY127" s="120">
        <f>SUMIF($E$4:$E$122,"111",$BY$4:$BY$122)</f>
        <v>0</v>
      </c>
      <c r="BZ127" s="120">
        <f>SUMIF($E$4:$E$122,"111",$BZ$4:$BZ$122)</f>
        <v>125000000</v>
      </c>
      <c r="CA127" s="120">
        <f>SUMIF($E$4:$E$122,"111",$CA$4:$CA$122)</f>
        <v>0</v>
      </c>
      <c r="CB127" s="120">
        <f>SUMIF($E$4:$E$122,"111",$CB$4:$CB$122)</f>
        <v>0</v>
      </c>
      <c r="CC127" s="120">
        <f>SUMIF($E$4:$E$122,"111",$CC$4:$CC$122)</f>
        <v>0</v>
      </c>
      <c r="CD127" s="120">
        <f>SUMIF($E$4:$E$122,"111",$CD$4:$CD$122)</f>
        <v>0</v>
      </c>
      <c r="CE127" s="120">
        <f>SUMIF($E$4:$E$122,"111",$CE$4:$CE$122)</f>
        <v>580124253</v>
      </c>
      <c r="CF127" s="120">
        <f>SUMIF($E$4:$E$122,"111",$CF$4:$CF$122)</f>
        <v>17735950</v>
      </c>
      <c r="CG127" s="120">
        <f>SUMIF($E$4:$E$122,"111",$CG$4:$CG$122)</f>
        <v>26047800</v>
      </c>
      <c r="CH127" s="120">
        <f>SUMIF($E$4:$E$122,"111",$CH$4:$CH$122)</f>
        <v>9169750</v>
      </c>
      <c r="CI127" s="120">
        <f>SUMIF($E$4:$E$122,"111",$CI$4:$CI$122)</f>
        <v>0</v>
      </c>
      <c r="CJ127" s="120">
        <f>SUMIF($E$4:$E$122,"111",$CJ$4:$CJ$122)</f>
        <v>0</v>
      </c>
      <c r="CK127" s="120">
        <f>SUMIF($E$4:$E$122,"111",$CK$4:$CK$122)</f>
        <v>0</v>
      </c>
      <c r="CL127" s="120">
        <f>SUMIF($E$4:$E$122,"111",$CL$4:$CL$122)</f>
        <v>0</v>
      </c>
      <c r="CM127" s="120">
        <f>SUMIF($E$4:$E$122,"111",$CM$4:$CM$122)</f>
        <v>0</v>
      </c>
      <c r="CN127" s="120">
        <f>SUMIF($E$4:$E$122,"111",$CN$4:$CN$122)</f>
        <v>0</v>
      </c>
      <c r="CO127" s="120">
        <f>SUMIF($E$4:$E$122,"111",$CO$4:$CO$122)</f>
        <v>0</v>
      </c>
      <c r="CP127" s="120">
        <f>SUMIF($E$4:$E$122,"111",$CP$4:$CP$122)</f>
        <v>0</v>
      </c>
      <c r="CQ127" s="120">
        <f>SUMIF($E$4:$E$122,"111",$CQ$4:$CQ$122)</f>
        <v>0</v>
      </c>
      <c r="CR127" s="120">
        <f>SUMIF($E$4:$E$122,"111",$CR$4:$CR$122)</f>
        <v>0</v>
      </c>
      <c r="CS127" s="126">
        <f>SUMIF($E$4:$E$122,"111",$CS$4:$CS$122)</f>
        <v>12886886</v>
      </c>
      <c r="CT127" s="25">
        <f t="shared" ref="CT127:CT135" si="127">1-BW127</f>
        <v>0.94383501372118295</v>
      </c>
      <c r="CU127" s="28">
        <f t="shared" ref="CU127:CU134" si="128">SUM(CV127:DP127)</f>
        <v>12955819432</v>
      </c>
      <c r="CV127" s="123">
        <f>SUMIF($E$4:$E$122,"111",$CV$4:$CV$122)</f>
        <v>181434097</v>
      </c>
      <c r="CW127" s="123">
        <f>SUMIF($E$4:$E$122,"111",$CW$4:$CW$122)</f>
        <v>0</v>
      </c>
      <c r="CX127" s="123">
        <f>SUMIF($E$4:$E$122,"111",$CX$4:$CX$122)</f>
        <v>83934392</v>
      </c>
      <c r="CY127" s="123">
        <f>SUMIF($E$4:$E$122,"111",$CY$4:$CY$122)</f>
        <v>12000000000</v>
      </c>
      <c r="CZ127" s="123">
        <f>SUMIF($E$4:$E$122,"111",$CZ$4:$CZ$122)</f>
        <v>0</v>
      </c>
      <c r="DA127" s="123">
        <f>SUMIF($E$4:$E$122,"111",$DA$4:$DA$122)</f>
        <v>0</v>
      </c>
      <c r="DB127" s="123">
        <f>SUMIF($E$4:$E$122,"111",$DB$4:$DB$122)</f>
        <v>204883747</v>
      </c>
      <c r="DC127" s="123">
        <f>SUMIF($E$4:$E$122,"111",$DC$4:$DC$122)</f>
        <v>188285570</v>
      </c>
      <c r="DD127" s="123">
        <f>SUMIF($E$4:$E$122,"111",$DD$4:$DD$122)</f>
        <v>51524200</v>
      </c>
      <c r="DE127" s="123">
        <f>SUMIF($E$4:$E$122,"111",$DE$4:$DE$122)</f>
        <v>84902250</v>
      </c>
      <c r="DF127" s="127">
        <f>SUMIF($E$4:$E$122,"111",$DF$4:$DF$122)</f>
        <v>0</v>
      </c>
      <c r="DG127" s="127">
        <f>SUMIF($E$4:$E$122,"111",$DG$4:$DG$122)</f>
        <v>0</v>
      </c>
      <c r="DH127" s="127">
        <f>SUMIF($E$4:$E$122,"111",$DH$4:$DH$122)</f>
        <v>100000000</v>
      </c>
      <c r="DI127" s="127">
        <f>SUMIF($E$4:$E$122,"111",$DI$4:$DI$122)</f>
        <v>0</v>
      </c>
      <c r="DJ127" s="127">
        <f>SUMIF($E$4:$E$122,"111",$DJ$4:$DJ$122)</f>
        <v>0</v>
      </c>
      <c r="DK127" s="127">
        <f>SUMIF($E$4:$E$122,"111",$DK$4:$DK$122)</f>
        <v>0</v>
      </c>
      <c r="DL127" s="127">
        <f>SUMIF($E$4:$E$122,"111",$DL$4:$DL$122)</f>
        <v>22750747</v>
      </c>
      <c r="DM127" s="127">
        <f>SUMIF($E$4:$E$122,"111",$DM$4:$DM$122)</f>
        <v>0</v>
      </c>
      <c r="DN127" s="127">
        <f>SUMIF($E$4:$E$122,"111",$DN$4:$DN$122)</f>
        <v>0</v>
      </c>
      <c r="DO127" s="127">
        <f>SUMIF($E$4:$E$122,"111",$DO$4:$DO$122)</f>
        <v>0</v>
      </c>
      <c r="DP127" s="127">
        <f>SUMIF($E$4:$E$122,"111",$DP$4:$DP$122)</f>
        <v>38104429</v>
      </c>
      <c r="DR127" s="29">
        <f t="shared" ref="DR127:DR135" si="129">+G127</f>
        <v>13726784071</v>
      </c>
      <c r="DS127" s="29">
        <f t="shared" ref="DS127:DS135" si="130">+AD127+BA127</f>
        <v>13726784071</v>
      </c>
      <c r="DT127" s="29">
        <f t="shared" ref="DT127:DT134" si="131">+BX127+CU127</f>
        <v>13726784071</v>
      </c>
      <c r="DV127" s="37"/>
    </row>
    <row r="128" spans="1:126" ht="18" customHeight="1" x14ac:dyDescent="0.25">
      <c r="C128" s="128"/>
      <c r="D128" s="118" t="s">
        <v>365</v>
      </c>
      <c r="E128" s="111">
        <v>211</v>
      </c>
      <c r="F128" s="119"/>
      <c r="G128" s="120">
        <f>SUMIF($E$4:$E$122,"211",$G$4:$G$122)</f>
        <v>2357731097</v>
      </c>
      <c r="H128" s="121">
        <f>SUMIF($E$4:$E$123,"211",$H$4:$H$123)</f>
        <v>0</v>
      </c>
      <c r="I128" s="121">
        <f>SUMIF($E$4:$E$123,"211",$I$4:$I$123)</f>
        <v>350000000</v>
      </c>
      <c r="J128" s="121">
        <f>SUMIF($E$4:$E$123,"211",$J$4:$J$123)</f>
        <v>20115972</v>
      </c>
      <c r="K128" s="120">
        <f>SUMIF($E$4:$E$122,"211",$K$4:$K$122)</f>
        <v>0</v>
      </c>
      <c r="L128" s="119">
        <f>SUMIF($E$4:$E$122,"211",$L$4:$L$122)</f>
        <v>0</v>
      </c>
      <c r="M128" s="119">
        <f>SUMIF($E$4:$E$122,"211",$M$4:$M$122)</f>
        <v>227821027</v>
      </c>
      <c r="N128" s="119">
        <f>SUMIF($E$4:$E$122,"211",$N$4:$N$122)</f>
        <v>460614970</v>
      </c>
      <c r="O128" s="119">
        <f>SUMIF($E$4:$E$122,"211",$O$4:$O$122)</f>
        <v>77572000</v>
      </c>
      <c r="P128" s="119">
        <f>SUMIF($E$4:$E$122,"211",$P$4:$P$122)</f>
        <v>199021520</v>
      </c>
      <c r="Q128" s="119">
        <f>SUMIF($E$4:$E$122,"211",$Q$4:$Q$122)</f>
        <v>182521520</v>
      </c>
      <c r="R128" s="119">
        <f>SUMIF($E$4:$E$122,"211",$R$4:$R$122)</f>
        <v>0</v>
      </c>
      <c r="S128" s="119">
        <f>SUMIF($E$4:$E$122,"211",$S$4:$S$122)</f>
        <v>1940856</v>
      </c>
      <c r="T128" s="119">
        <f>SUMIF($E$4:$E$122,"211",$T$4:$T$122)</f>
        <v>66734826</v>
      </c>
      <c r="U128" s="119">
        <f>SUMIF($E$4:$E$122,"211",$U$4:$U$122)</f>
        <v>145276070</v>
      </c>
      <c r="V128" s="119">
        <f>SUMIF($E$4:$E$122,"211",$V$4:$V$122)</f>
        <v>0</v>
      </c>
      <c r="W128" s="119">
        <f>SUMIF($E$4:$E$122,"211",$W$4:$W$122)</f>
        <v>0</v>
      </c>
      <c r="X128" s="119">
        <f>SUMIF($E$4:$E$122,"211",$X$4:$X$122)</f>
        <v>14330750</v>
      </c>
      <c r="Y128" s="119">
        <f>SUMIF($E$4:$E$122,"211",$Y$4:$Y$122)</f>
        <v>350000000</v>
      </c>
      <c r="Z128" s="119">
        <f>SUMIF($E$4:$E$122,"211",$Z$4:$Z$122)</f>
        <v>0</v>
      </c>
      <c r="AA128" s="119"/>
      <c r="AB128" s="119">
        <f>SUMIF($E$4:$E$122,"211",$AB$4:$AB$122)</f>
        <v>261781586</v>
      </c>
      <c r="AC128" s="122">
        <f t="shared" si="122"/>
        <v>0.19833903730370997</v>
      </c>
      <c r="AD128" s="120">
        <f>SUMIF($E$4:$E$122,"211",$AD$4:$AD$122)</f>
        <v>467630116</v>
      </c>
      <c r="AE128" s="120">
        <f>SUMIF($E$4:$E$122,"211",$AE$4:$AE$122)</f>
        <v>0</v>
      </c>
      <c r="AF128" s="120">
        <f>SUMIF($E$4:$E$122,"211",$AF$4:$AF$122)</f>
        <v>350000000</v>
      </c>
      <c r="AG128" s="120">
        <f>SUMIF($E$4:$E$122,"211",$AG$4:$AG$122)</f>
        <v>0</v>
      </c>
      <c r="AH128" s="120">
        <f>SUMIF($E$4:$E$122,"211",$AH$4:$AH$122)</f>
        <v>0</v>
      </c>
      <c r="AI128" s="120">
        <f>SUMIF($E$4:$E$122,"211",$AI$4:$AI$122)</f>
        <v>0</v>
      </c>
      <c r="AJ128" s="120">
        <f>SUMIF($E$4:$E$122,"211",$AJ$4:$AJ$122)</f>
        <v>0</v>
      </c>
      <c r="AK128" s="120">
        <f>SUMIF($E$4:$E$122,"211",$AK$4:$AK$122)</f>
        <v>0</v>
      </c>
      <c r="AL128" s="120">
        <f>SUMIF($E$4:$E$122,"211",$AL$4:$AL$122)</f>
        <v>0</v>
      </c>
      <c r="AM128" s="120">
        <f>SUMIF($E$4:$E$122,"211",$AM$4:$AM$122)</f>
        <v>0</v>
      </c>
      <c r="AN128" s="120">
        <f>SUMIF($E$4:$E$122,"211",$AN$4:$AN$122)</f>
        <v>0</v>
      </c>
      <c r="AO128" s="120">
        <f>SUMIF($E$4:$E$122,"211",$AO$4:$AO$122)</f>
        <v>0</v>
      </c>
      <c r="AP128" s="120">
        <f>SUMIF($E$4:$E$122,"211",$AP$4:$AP$122)</f>
        <v>0</v>
      </c>
      <c r="AQ128" s="120">
        <f>SUMIF($E$4:$E$122,"211",$AQ$4:$AQ$122)</f>
        <v>0</v>
      </c>
      <c r="AR128" s="120">
        <f>SUMIF($E$4:$E$122,"211",$AR$4:$AR$122)</f>
        <v>0</v>
      </c>
      <c r="AS128" s="120">
        <f>SUMIF($E$4:$E$122,"211",$AS$4:$AS$122)</f>
        <v>0</v>
      </c>
      <c r="AT128" s="120">
        <f>SUMIF($E$4:$E$122,"211",$AT$4:$AT$122)</f>
        <v>0</v>
      </c>
      <c r="AU128" s="120">
        <f>SUMIF($E$4:$E$122,"211",$AU$4:$AU$122)</f>
        <v>0</v>
      </c>
      <c r="AV128" s="120">
        <f>SUMIF($E$4:$E$122,"211",$AV$4:$AV$122)</f>
        <v>34790007</v>
      </c>
      <c r="AW128" s="120">
        <f>SUMIF($E$4:$E$122,"211",$AW$4:$AW$122)</f>
        <v>0</v>
      </c>
      <c r="AX128" s="120">
        <f>SUMIF($E$4:$E$122,"211",$AX$4:$AX$122)</f>
        <v>0</v>
      </c>
      <c r="AY128" s="120">
        <f>SUMIF($E$4:$E$122,"211",$AY$4:$AY$122)</f>
        <v>82840109</v>
      </c>
      <c r="AZ128" s="105">
        <f t="shared" si="123"/>
        <v>0.80166096269629006</v>
      </c>
      <c r="BA128" s="28">
        <f t="shared" si="124"/>
        <v>1890100981</v>
      </c>
      <c r="BB128" s="123">
        <f>SUMIF($E$4:$E$122,"211",$BB$4:$BB$122)</f>
        <v>0</v>
      </c>
      <c r="BC128" s="123">
        <f>SUMIF($E$4:$E$122,"211",$BC$4:$BC$122)</f>
        <v>0</v>
      </c>
      <c r="BD128" s="123">
        <f>SUMIF($E$4:$E$122,"211",$BD$4:$BD$122)</f>
        <v>20115972</v>
      </c>
      <c r="BE128" s="123">
        <f>SUMIF($E$4:$E$122,"211",$BE$4:$BE$122)</f>
        <v>0</v>
      </c>
      <c r="BF128" s="123">
        <f>SUMIF($E$4:$E$122,"211",$BF$4:$BF$122)</f>
        <v>0</v>
      </c>
      <c r="BG128" s="123">
        <f>SUMIF($E$4:$E$122,"211",$BG$4:$BG$122)</f>
        <v>227821027</v>
      </c>
      <c r="BH128" s="123">
        <f>SUMIF($E$4:$E$122,"211",$BH$4:$BH$122)</f>
        <v>460614970</v>
      </c>
      <c r="BI128" s="123">
        <f>SUMIF($E$4:$E$122,"211",$BI$4:$BI$122)</f>
        <v>77572000</v>
      </c>
      <c r="BJ128" s="123">
        <f>SUMIF($E$4:$E$122,"211",$BJ$4:$BJ$122)</f>
        <v>199021520</v>
      </c>
      <c r="BK128" s="123">
        <f>SUMIF($E$4:$E$122,"211",$BK$4:$BK$122)</f>
        <v>182521520</v>
      </c>
      <c r="BL128" s="123">
        <f>SUMIF($E$4:$E$122,"211",$BL$4:$BL$122)</f>
        <v>0</v>
      </c>
      <c r="BM128" s="123">
        <f>SUMIF($E$4:$E$122,"211",$BM$4:$BM$122)</f>
        <v>1940856</v>
      </c>
      <c r="BN128" s="123">
        <f>SUMIF($E$4:$E$122,"211",$BN$4:$BN$122)</f>
        <v>66734826</v>
      </c>
      <c r="BO128" s="123">
        <f>SUMIF($E$4:$E$122,"211",$BO$4:$BO$122)</f>
        <v>145276070</v>
      </c>
      <c r="BP128" s="123">
        <f>SUMIF($E$4:$E$122,"211",$BP$4:$BP$122)</f>
        <v>0</v>
      </c>
      <c r="BQ128" s="123">
        <f>SUMIF($E$4:$E$122,"211",$BQ$4:$BQ$122)</f>
        <v>0</v>
      </c>
      <c r="BR128" s="123">
        <f>SUMIF($E$4:$E$122,"211",$BR$4:$BR$122)</f>
        <v>14330750</v>
      </c>
      <c r="BS128" s="123">
        <f>SUMIF($E$4:$E$122,"211",$BS$4:$BS$122)</f>
        <v>315209993</v>
      </c>
      <c r="BT128" s="123">
        <f>SUMIF($E$4:$E$122,"211",$BT$4:$BT$122)</f>
        <v>0</v>
      </c>
      <c r="BU128" s="123">
        <f>SUMIF($E$4:$E$122,"211",$BU$4:$BU$122)</f>
        <v>0</v>
      </c>
      <c r="BV128" s="124">
        <f>SUMIF($E$4:$E$122,"211",$BV$4:$BV$122)</f>
        <v>178941477</v>
      </c>
      <c r="BW128" s="125">
        <f t="shared" si="125"/>
        <v>0.15663863850712914</v>
      </c>
      <c r="BX128" s="34">
        <f t="shared" si="126"/>
        <v>369311789</v>
      </c>
      <c r="BY128" s="120">
        <f>SUMIF($E$4:$E$122,"211",$BY$4:$BY$122)</f>
        <v>0</v>
      </c>
      <c r="BZ128" s="120">
        <f>SUMIF($E$4:$E$122,"211",$BZ$4:$BZ$122)</f>
        <v>254825944</v>
      </c>
      <c r="CA128" s="120">
        <f>SUMIF($E$4:$E$122,"211",$CA$4:$CA$122)</f>
        <v>0</v>
      </c>
      <c r="CB128" s="120">
        <f>SUMIF($E$4:$E$122,"211",$CB$4:$CB$122)</f>
        <v>0</v>
      </c>
      <c r="CC128" s="120">
        <f>SUMIF($E$4:$E$122,"211",$CC$4:$CC$122)</f>
        <v>0</v>
      </c>
      <c r="CD128" s="120">
        <f>SUMIF($E$4:$E$122,"211",$CD$4:$CD$122)</f>
        <v>0</v>
      </c>
      <c r="CE128" s="120">
        <f>SUMIF($E$4:$E$122,"211",$CE$4:$CE$122)</f>
        <v>0</v>
      </c>
      <c r="CF128" s="120">
        <f>SUMIF($E$4:$E$122,"211",$CF$4:$CF$122)</f>
        <v>0</v>
      </c>
      <c r="CG128" s="120">
        <f>SUMIF($E$4:$E$122,"211",$CG$4:$CG$122)</f>
        <v>0</v>
      </c>
      <c r="CH128" s="120">
        <f>SUMIF($E$4:$E$122,"211",$CH$4:$CH$122)</f>
        <v>0</v>
      </c>
      <c r="CI128" s="120">
        <f>SUMIF($E$4:$E$122,"211",$CI$4:$CI$122)</f>
        <v>0</v>
      </c>
      <c r="CJ128" s="120">
        <f>SUMIF($E$4:$E$122,"211",$CJ$4:$CJ$122)</f>
        <v>0</v>
      </c>
      <c r="CK128" s="120">
        <f>SUMIF($E$4:$E$122,"211",$CK$4:$CK$122)</f>
        <v>0</v>
      </c>
      <c r="CL128" s="120">
        <f>SUMIF($E$4:$E$122,"211",$CL$4:$CL$122)</f>
        <v>0</v>
      </c>
      <c r="CM128" s="120">
        <f>SUMIF($E$4:$E$122,"211",$CM$4:$CM$122)</f>
        <v>0</v>
      </c>
      <c r="CN128" s="120">
        <f>SUMIF($E$4:$E$122,"211",$CN$4:$CN$122)</f>
        <v>0</v>
      </c>
      <c r="CO128" s="120">
        <f>SUMIF($E$4:$E$122,"211",$CO$4:$CO$122)</f>
        <v>0</v>
      </c>
      <c r="CP128" s="120">
        <f>SUMIF($E$4:$E$122,"211",$CP$4:$CP$122)</f>
        <v>34790007</v>
      </c>
      <c r="CQ128" s="120">
        <f>SUMIF($E$4:$E$122,"211",$CQ$4:$CQ$122)</f>
        <v>0</v>
      </c>
      <c r="CR128" s="120">
        <f>SUMIF($E$4:$E$122,"211",$CR$4:$CR$122)</f>
        <v>0</v>
      </c>
      <c r="CS128" s="126">
        <f>SUMIF($E$4:$E$122,"211",$CS$4:$CS$122)</f>
        <v>79695838</v>
      </c>
      <c r="CT128" s="25">
        <f t="shared" si="127"/>
        <v>0.84336136149287089</v>
      </c>
      <c r="CU128" s="28">
        <f t="shared" ca="1" si="128"/>
        <v>1988419308</v>
      </c>
      <c r="CV128" s="123">
        <f ca="1">SUMIF($E$4:$E$123,"211",$CV$4:$CV$122)</f>
        <v>0</v>
      </c>
      <c r="CW128" s="123">
        <f>SUMIF($E$4:$E$122,"211",$CW$4:$CW$122)</f>
        <v>95174056</v>
      </c>
      <c r="CX128" s="123">
        <f>SUMIF($E$4:$E$122,"211",$CX$4:$CX$122)</f>
        <v>20115972</v>
      </c>
      <c r="CY128" s="123">
        <f>SUMIF($E$4:$E$122,"211",$CY$4:$CY$122)</f>
        <v>0</v>
      </c>
      <c r="CZ128" s="123">
        <f>SUMIF($E$4:$E$122,"211",$CZ$4:$CZ$122)</f>
        <v>0</v>
      </c>
      <c r="DA128" s="123">
        <f>SUMIF($E$4:$E$122,"211",$DA$4:$DA$122)</f>
        <v>227821027</v>
      </c>
      <c r="DB128" s="123">
        <f>SUMIF($E$4:$E$122,"211",$DB$4:$DB$122)</f>
        <v>460614970</v>
      </c>
      <c r="DC128" s="123">
        <f>SUMIF($E$4:$E$122,"211",$DC$4:$DC$122)</f>
        <v>77572000</v>
      </c>
      <c r="DD128" s="123">
        <f>SUMIF($E$4:$E$122,"211",$DD$4:$DD$122)</f>
        <v>199021520</v>
      </c>
      <c r="DE128" s="127">
        <f>SUMIF($E$4:$E$122,"211",$DE$4:$DE$122)</f>
        <v>182521520</v>
      </c>
      <c r="DF128" s="127">
        <f>SUMIF($E$4:$E$122,"211",$DF$4:$DF$122)</f>
        <v>0</v>
      </c>
      <c r="DG128" s="127">
        <f>SUMIF($E$4:$E$122,"211",$DG$4:$DG$122)</f>
        <v>1940856</v>
      </c>
      <c r="DH128" s="127">
        <f>SUMIF($E$4:$E$122,"211",$DH$4:$DH$122)</f>
        <v>66734826</v>
      </c>
      <c r="DI128" s="127">
        <f>SUMIF($E$4:$E$122,"211",$DI$4:$DI$122)</f>
        <v>145276070</v>
      </c>
      <c r="DJ128" s="127">
        <f>SUMIF($E$4:$E$122,"211",$DJ$4:$DJ$122)</f>
        <v>0</v>
      </c>
      <c r="DK128" s="127">
        <f>SUMIF($E$4:$E$122,"211",$DK$4:$DK$122)</f>
        <v>0</v>
      </c>
      <c r="DL128" s="127">
        <f>SUMIF($E$4:$E$122,"211",$DL$4:$DL$122)</f>
        <v>14330750</v>
      </c>
      <c r="DM128" s="127">
        <f>SUMIF($E$4:$E$122,"211",$DM$4:$DM$122)</f>
        <v>315209993</v>
      </c>
      <c r="DN128" s="127">
        <f>SUMIF($E$4:$E$122,"211",$DN$4:$DN$122)</f>
        <v>0</v>
      </c>
      <c r="DO128" s="127">
        <f>SUMIF($E$4:$E$122,"211",$DO$4:$DO$122)</f>
        <v>0</v>
      </c>
      <c r="DP128" s="127">
        <f>SUMIF($E$4:$E$122,"211",$DP$4:$DP$122)</f>
        <v>182085748</v>
      </c>
      <c r="DR128" s="29">
        <f t="shared" si="129"/>
        <v>2357731097</v>
      </c>
      <c r="DS128" s="29">
        <f t="shared" si="130"/>
        <v>2357731097</v>
      </c>
      <c r="DT128" s="29">
        <f t="shared" ca="1" si="131"/>
        <v>2357731097</v>
      </c>
    </row>
    <row r="129" spans="3:126" ht="18" customHeight="1" x14ac:dyDescent="0.25">
      <c r="C129" s="128"/>
      <c r="D129" s="118" t="s">
        <v>270</v>
      </c>
      <c r="E129" s="129">
        <v>301</v>
      </c>
      <c r="F129" s="119"/>
      <c r="G129" s="120">
        <f>SUMIF($E$4:$E$122,"301",$G$4:$G$122)</f>
        <v>2621638202</v>
      </c>
      <c r="H129" s="121">
        <f>SUMIF($E$4:$E$123,"301",$H$4:$H$123)</f>
        <v>258021182</v>
      </c>
      <c r="I129" s="121">
        <f>SUMIF($E$4:$E$123,"301",$I$4:$I$123)</f>
        <v>0</v>
      </c>
      <c r="J129" s="121">
        <f>SUMIF($E$4:$E$123,"301",$J$4:$J$123)</f>
        <v>848000</v>
      </c>
      <c r="K129" s="120">
        <f>SUMIF($E$4:$E$122,"301",$K$4:$K$122)</f>
        <v>0</v>
      </c>
      <c r="L129" s="119">
        <f>SUMIF($E$4:$E$122,"301",$L$4:$L$122)</f>
        <v>0</v>
      </c>
      <c r="M129" s="119">
        <f>SUMIF($E$4:$E$122,"301",$M$4:$M$122)</f>
        <v>0</v>
      </c>
      <c r="N129" s="119">
        <f>SUMIF($E$4:$E$122,"301",$N$4:$N$122)</f>
        <v>0</v>
      </c>
      <c r="O129" s="119">
        <f>SUMIF($E$4:$E$122,"301",$O$4:$O$122)</f>
        <v>0</v>
      </c>
      <c r="P129" s="119">
        <f>SUMIF($E$4:$E$122,"301",$P$4:$P$122)</f>
        <v>0</v>
      </c>
      <c r="Q129" s="119">
        <f>SUMIF($E$4:$E$122,"301",$Q$4:$Q$122)</f>
        <v>0</v>
      </c>
      <c r="R129" s="119">
        <f>SUMIF($E$4:$E$122,"301",$R$4:$R$122)</f>
        <v>0</v>
      </c>
      <c r="S129" s="119">
        <f>SUMIF($E$4:$E$122,"301",$S$4:$S$122)</f>
        <v>0</v>
      </c>
      <c r="T129" s="119">
        <f>SUMIF($E$4:$E$122,"301",$T$4:$T$122)</f>
        <v>0</v>
      </c>
      <c r="U129" s="119">
        <f>SUMIF($E$4:$E$122,"301",$U$4:$U$122)</f>
        <v>0</v>
      </c>
      <c r="V129" s="119">
        <f>SUMIF($E$4:$E$122,"301",$V$4:$V$122)</f>
        <v>0</v>
      </c>
      <c r="W129" s="119">
        <f>SUMIF($E$4:$E$122,"301",$W$4:$W$122)</f>
        <v>0</v>
      </c>
      <c r="X129" s="119"/>
      <c r="Y129" s="119">
        <f>SUMIF($E$4:$E$122,"301",$Y$4:$Y$122)</f>
        <v>600000000</v>
      </c>
      <c r="Z129" s="119">
        <f>SUMIF($E$4:$E$122,"301",$Z$4:$Z$122)</f>
        <v>1702623255</v>
      </c>
      <c r="AA129" s="119"/>
      <c r="AB129" s="119">
        <f>SUMIF($E$4:$E$122,"301",$AB$4:$AB$122)</f>
        <v>60145765</v>
      </c>
      <c r="AC129" s="122">
        <f t="shared" si="122"/>
        <v>0.89416769072546498</v>
      </c>
      <c r="AD129" s="120">
        <f>SUMIF($E$4:$E$122,"301",$AD$4:$AD$122)</f>
        <v>2344184177</v>
      </c>
      <c r="AE129" s="120">
        <f>SUMIF($E$4:$E$122,"301",$AE$4:$AE$122)</f>
        <v>258021182</v>
      </c>
      <c r="AF129" s="120">
        <f>SUMIF($E$4:$E$122,"301",$AF$4:$AF$122)</f>
        <v>0</v>
      </c>
      <c r="AG129" s="120">
        <f>SUMIF($E$4:$E$122,"301",$AG$4:$AG$122)</f>
        <v>0</v>
      </c>
      <c r="AH129" s="120">
        <f>SUMIF($E$4:$E$122,"301",$AH$4:$AH$122)</f>
        <v>0</v>
      </c>
      <c r="AI129" s="120">
        <f>SUMIF($E$4:$E$122,"301",$AI$4:$AI$122)</f>
        <v>0</v>
      </c>
      <c r="AJ129" s="120">
        <f>SUMIF($E$4:$E$122,"301",$AJ$4:$AJ$122)</f>
        <v>0</v>
      </c>
      <c r="AK129" s="120">
        <f>SUMIF($E$4:$E$122,"301",$AK$4:$AK$122)</f>
        <v>0</v>
      </c>
      <c r="AL129" s="120">
        <f>SUMIF($E$4:$E$122,"301",$AL$4:$AL$122)</f>
        <v>0</v>
      </c>
      <c r="AM129" s="120">
        <f>SUMIF($E$4:$E$122,"301",$AM$4:$AM$122)</f>
        <v>0</v>
      </c>
      <c r="AN129" s="120">
        <f>SUMIF($E$4:$E$122,"301",$AN$4:$AN$122)</f>
        <v>0</v>
      </c>
      <c r="AO129" s="120">
        <f>SUMIF($E$4:$E$122,"301",$AO$4:$AO$122)</f>
        <v>0</v>
      </c>
      <c r="AP129" s="120">
        <f>SUMIF($E$4:$E$122,"301",$AP$4:$AP$122)</f>
        <v>0</v>
      </c>
      <c r="AQ129" s="120">
        <f>SUMIF($E$4:$E$122,"301",$AQ$4:$AQ$122)</f>
        <v>0</v>
      </c>
      <c r="AR129" s="120">
        <f>SUMIF($E$4:$E$122,"301",$AR$4:$AR$122)</f>
        <v>0</v>
      </c>
      <c r="AS129" s="120">
        <f>SUMIF($E$4:$E$122,"301",$AS$4:$AS$122)</f>
        <v>0</v>
      </c>
      <c r="AT129" s="120">
        <f>SUMIF($E$4:$E$122,"301",$AT$4:$AT$122)</f>
        <v>0</v>
      </c>
      <c r="AU129" s="120">
        <f>SUMIF($E$4:$E$122,"301",$AU$4:$AU$122)</f>
        <v>0</v>
      </c>
      <c r="AV129" s="120">
        <f>SUMIF($E$4:$E$122,"301",$AV$4:$AV$122)</f>
        <v>548765289</v>
      </c>
      <c r="AW129" s="120">
        <f>SUMIF($E$4:$E$122,"301",$AW$4:$AW$122)</f>
        <v>1517397706</v>
      </c>
      <c r="AX129" s="120">
        <f>SUMIF($E$4:$E$122,"301",$AX$4:$AX$122)</f>
        <v>0</v>
      </c>
      <c r="AY129" s="120">
        <f>SUMIF($E$4:$E$122,"301",$AY$4:$AY$122)</f>
        <v>20000000</v>
      </c>
      <c r="AZ129" s="105">
        <f t="shared" si="123"/>
        <v>0.10583230927453502</v>
      </c>
      <c r="BA129" s="28">
        <f t="shared" si="124"/>
        <v>277454025</v>
      </c>
      <c r="BB129" s="123">
        <f>SUMIF($E$4:$E$122,"301",$BB$4:$BB$122)</f>
        <v>0</v>
      </c>
      <c r="BC129" s="123">
        <f>SUMIF($E$4:$E$122,"301",$BC$4:$BC$122)</f>
        <v>0</v>
      </c>
      <c r="BD129" s="123">
        <f>SUMIF($E$4:$E$122,"301",$BD$4:$BD$122)</f>
        <v>848000</v>
      </c>
      <c r="BE129" s="123">
        <f>SUMIF($E$4:$E$122,"301",$BE$4:$BE$122)</f>
        <v>0</v>
      </c>
      <c r="BF129" s="123">
        <f>SUMIF($E$4:$E$122,"301",$BF$4:$BF$122)</f>
        <v>0</v>
      </c>
      <c r="BG129" s="123">
        <f>SUMIF($E$4:$E$122,"301",$BG$4:$BG$122)</f>
        <v>0</v>
      </c>
      <c r="BH129" s="123">
        <f>SUMIF($E$4:$E$122,"301",$BH$4:$BH$122)</f>
        <v>0</v>
      </c>
      <c r="BI129" s="123">
        <f>SUMIF($E$4:$E$122,"301",$BI$4:$BI$122)</f>
        <v>0</v>
      </c>
      <c r="BJ129" s="123">
        <f>SUMIF($E$4:$E$122,"301",$BJ$4:$BJ$122)</f>
        <v>0</v>
      </c>
      <c r="BK129" s="123">
        <f>SUMIF($E$4:$E$122,"301",$BK$4:$BK$122)</f>
        <v>0</v>
      </c>
      <c r="BL129" s="123">
        <f>SUMIF($E$4:$E$122,"301",$BL$4:$BL$122)</f>
        <v>0</v>
      </c>
      <c r="BM129" s="123">
        <f>SUMIF($E$4:$E$122,"301",$BM$4:$BM$122)</f>
        <v>0</v>
      </c>
      <c r="BN129" s="123">
        <f>SUMIF($E$4:$E$122,"301",$BN$4:$BN$122)</f>
        <v>0</v>
      </c>
      <c r="BO129" s="123">
        <f>SUMIF($E$4:$E$122,"301",$BO$4:$BO$122)</f>
        <v>0</v>
      </c>
      <c r="BP129" s="123">
        <f>SUMIF($E$4:$E$122,"301",$BP$4:$BP$122)</f>
        <v>0</v>
      </c>
      <c r="BQ129" s="123">
        <f>SUMIF($E$4:$E$122,"301",$BQ$4:$BQ$122)</f>
        <v>0</v>
      </c>
      <c r="BR129" s="123">
        <f>SUMIF($E$4:$E$122,"301",$BR$4:$BR$122)</f>
        <v>0</v>
      </c>
      <c r="BS129" s="123">
        <f>SUMIF($E$4:$E$122,"301",$BS$4:$BS$122)</f>
        <v>51234711</v>
      </c>
      <c r="BT129" s="123">
        <f>SUMIF($E$4:$E$122,"301",$BT$4:$BT$122)</f>
        <v>185225549</v>
      </c>
      <c r="BU129" s="123">
        <f>SUMIF($E$4:$E$122,"301",$BU$4:$BU$122)</f>
        <v>0</v>
      </c>
      <c r="BV129" s="124">
        <f>SUMIF($E$4:$E$122,"301",$BV$4:$BV$122)</f>
        <v>40145765</v>
      </c>
      <c r="BW129" s="125">
        <f t="shared" si="125"/>
        <v>0.80644038425558462</v>
      </c>
      <c r="BX129" s="34">
        <f t="shared" si="126"/>
        <v>2114194919</v>
      </c>
      <c r="BY129" s="120">
        <f>SUMIF($E$4:$E$122,"301",$BY$4:$BY$122)</f>
        <v>258021182</v>
      </c>
      <c r="BZ129" s="120">
        <f>SUMIF($E$4:$E$122,"301",$BZ$4:$BZ$122)</f>
        <v>0</v>
      </c>
      <c r="CA129" s="120">
        <f>SUMIF($E$4:$E$122,"301",$CA$4:$CA$122)</f>
        <v>0</v>
      </c>
      <c r="CB129" s="120">
        <f>SUMIF($E$4:$E$122,"301",$CB$4:$CB$122)</f>
        <v>0</v>
      </c>
      <c r="CC129" s="120">
        <f>SUMIF($E$4:$E$122,"301",$CC$4:$CC$122)</f>
        <v>0</v>
      </c>
      <c r="CD129" s="120">
        <f>SUMIF($E$4:$E$122,"301",$CD$4:$CD$122)</f>
        <v>0</v>
      </c>
      <c r="CE129" s="120">
        <f>SUMIF($E$4:$E$122,"301",$CE$4:$CE$122)</f>
        <v>0</v>
      </c>
      <c r="CF129" s="120">
        <f>SUMIF($E$4:$E$122,"301",$CF$4:$CF$122)</f>
        <v>0</v>
      </c>
      <c r="CG129" s="120">
        <f>SUMIF($E$4:$E$122,"301",$CG$4:$CG$122)</f>
        <v>0</v>
      </c>
      <c r="CH129" s="120">
        <f>SUMIF($E$4:$E$122,"301",$CH$4:$CH$122)</f>
        <v>0</v>
      </c>
      <c r="CI129" s="120">
        <f>SUMIF($E$4:$E$122,"301",$CI$4:$CI$122)</f>
        <v>0</v>
      </c>
      <c r="CJ129" s="120">
        <f>SUMIF($E$4:$E$122,"301",$CJ$4:$CJ$122)</f>
        <v>0</v>
      </c>
      <c r="CK129" s="120">
        <f>SUMIF($E$4:$E$122,"301",$CK$4:$CK$122)</f>
        <v>0</v>
      </c>
      <c r="CL129" s="120">
        <f>SUMIF($E$4:$E$122,"301",$CL$4:$CL$122)</f>
        <v>0</v>
      </c>
      <c r="CM129" s="120">
        <f>SUMIF($E$4:$E$122,"301",$CM$4:$CM$122)</f>
        <v>0</v>
      </c>
      <c r="CN129" s="120">
        <f>SUMIF($E$4:$E$122,"301",$CN$4:$CN$122)</f>
        <v>0</v>
      </c>
      <c r="CO129" s="120">
        <f>SUMIF($E$4:$E$122,"301",$CO$4:$CO$122)</f>
        <v>0</v>
      </c>
      <c r="CP129" s="120">
        <f>SUMIF($E$4:$E$122,"301",$CP$4:$CP$122)</f>
        <v>409255405</v>
      </c>
      <c r="CQ129" s="120">
        <f>SUMIF($E$4:$E$122,"301",$CQ$4:$CQ$122)</f>
        <v>1434924732</v>
      </c>
      <c r="CR129" s="120">
        <f>SUMIF($E$4:$E$122,"301",$CR$4:$CR$122)</f>
        <v>0</v>
      </c>
      <c r="CS129" s="126">
        <f>SUMIF($E$4:$E$122,"301",$CS$4:$CS$122)</f>
        <v>11993600</v>
      </c>
      <c r="CT129" s="25">
        <f t="shared" si="127"/>
        <v>0.19355961574441538</v>
      </c>
      <c r="CU129" s="28">
        <f t="shared" ref="CU129" ca="1" si="132">SUM(CV129:DP129)</f>
        <v>507443283</v>
      </c>
      <c r="CV129" s="123">
        <f ca="1">SUMIF($E$4:$E$123,"301",$CV$4:$CV$122)</f>
        <v>0</v>
      </c>
      <c r="CW129" s="123">
        <f>SUMIF($E$4:$E$122,"301",$CW$4:$CW$122)</f>
        <v>0</v>
      </c>
      <c r="CX129" s="123">
        <f>SUMIF($E$4:$E$122,"301",$CX$4:$CX$122)</f>
        <v>848000</v>
      </c>
      <c r="CY129" s="123">
        <f>SUMIF($E$4:$E$122,"301",$CY$4:$CY$122)</f>
        <v>0</v>
      </c>
      <c r="CZ129" s="123">
        <f>SUMIF($E$4:$E$122,"301",$CZ$4:$CZ$122)</f>
        <v>0</v>
      </c>
      <c r="DA129" s="123">
        <f>SUMIF($E$4:$E$122,"301",$DA$4:$DA$122)</f>
        <v>0</v>
      </c>
      <c r="DB129" s="123">
        <f>SUMIF($E$4:$E$122,"301",$DB$4:$DB$122)</f>
        <v>0</v>
      </c>
      <c r="DC129" s="123">
        <f>SUMIF($E$4:$E$122,"301",$DC$4:$DC$122)</f>
        <v>0</v>
      </c>
      <c r="DD129" s="123">
        <f>SUMIF($E$4:$E$122,"301",$DD$4:$DD$122)</f>
        <v>0</v>
      </c>
      <c r="DE129" s="127">
        <f>SUMIF($E$4:$E$122,"301",$DE$4:$DE$122)</f>
        <v>0</v>
      </c>
      <c r="DF129" s="127">
        <f>SUMIF($E$4:$E$122,"301",$DF$4:$DF$122)</f>
        <v>0</v>
      </c>
      <c r="DG129" s="127">
        <f>SUMIF($E$4:$E$122,"301",$DG$4:$DG$122)</f>
        <v>0</v>
      </c>
      <c r="DH129" s="127">
        <f>SUMIF($E$4:$E$122,"301",$DH$4:$DH$122)</f>
        <v>0</v>
      </c>
      <c r="DI129" s="127">
        <f>SUMIF($E$4:$E$122,"301",$DI$4:$DI$122)</f>
        <v>0</v>
      </c>
      <c r="DJ129" s="127">
        <f>SUMIF($E$4:$E$122,"301",$DJ$4:$DJ$122)</f>
        <v>0</v>
      </c>
      <c r="DK129" s="127">
        <f>SUMIF($E$4:$E$122,"301",$DK$4:$DK$122)</f>
        <v>0</v>
      </c>
      <c r="DL129" s="127">
        <f>SUMIF($E$4:$E$122,"301",$DL$4:$DL$122)</f>
        <v>0</v>
      </c>
      <c r="DM129" s="127">
        <f>SUMIF($E$4:$E$122,"301",$DM$4:$DM$122)</f>
        <v>190744595</v>
      </c>
      <c r="DN129" s="127">
        <f>SUMIF($E$4:$E$122,"301",$DN$4:$DN$122)</f>
        <v>267698523</v>
      </c>
      <c r="DO129" s="127">
        <f>SUMIF($E$4:$E$122,"301",$DO$4:$DO$122)</f>
        <v>0</v>
      </c>
      <c r="DP129" s="127">
        <f>SUMIF($E$4:$E$122,"301",$DP$4:$DP$122)</f>
        <v>48152165</v>
      </c>
      <c r="DR129" s="29">
        <f t="shared" si="129"/>
        <v>2621638202</v>
      </c>
      <c r="DS129" s="29">
        <f t="shared" si="130"/>
        <v>2621638202</v>
      </c>
      <c r="DT129" s="29">
        <f t="shared" ca="1" si="131"/>
        <v>2621638202</v>
      </c>
    </row>
    <row r="130" spans="3:126" ht="16.5" customHeight="1" x14ac:dyDescent="0.25">
      <c r="C130" s="128"/>
      <c r="D130" s="118" t="s">
        <v>366</v>
      </c>
      <c r="E130" s="111">
        <v>310</v>
      </c>
      <c r="F130" s="119"/>
      <c r="G130" s="120">
        <f>SUMIF($E$4:$E$122,"310",$G$4:$G$123)</f>
        <v>748665509</v>
      </c>
      <c r="H130" s="121">
        <f>SUMIF($E$4:$E$122,"310",$H$4:$H$122)</f>
        <v>0</v>
      </c>
      <c r="I130" s="121">
        <f>SUMIF($E$4:$E$122,"310",$I$4:$I$122)</f>
        <v>580000000</v>
      </c>
      <c r="J130" s="121">
        <f>SUMIF($E$4:$E$123,"310",$J$4:$J$123)</f>
        <v>1507807</v>
      </c>
      <c r="K130" s="120">
        <f>SUMIF($E$4:$E$122,"310",$K$4:$K$122)</f>
        <v>0</v>
      </c>
      <c r="L130" s="119">
        <f>SUMIF($E$4:$E$122,"310",$L$4:$L$122)</f>
        <v>0</v>
      </c>
      <c r="M130" s="119">
        <f>SUMIF($E$4:$E$122,"310",$M$4:$M$122)</f>
        <v>0</v>
      </c>
      <c r="N130" s="119">
        <f>SUMIF($E$4:$E$122,"310",$N$4:$N$122)</f>
        <v>0</v>
      </c>
      <c r="O130" s="119">
        <f>SUMIF($E$4:$E$122,"310",$O$4:$O$122)</f>
        <v>0</v>
      </c>
      <c r="P130" s="119">
        <f>SUMIF($E$4:$E$122,"310",$P$4:$P$122)</f>
        <v>0</v>
      </c>
      <c r="Q130" s="119">
        <f>SUMIF($E$4:$E$122,"310",$Q$4:$Q$122)</f>
        <v>0</v>
      </c>
      <c r="R130" s="119">
        <f>SUMIF($E$4:$E$122,"310",$R$4:$R$122)</f>
        <v>0</v>
      </c>
      <c r="S130" s="119">
        <f>SUMIF($E$4:$E$122,"310",$S$4:$S$122)</f>
        <v>0</v>
      </c>
      <c r="T130" s="119">
        <f>SUMIF($E$4:$E$122,"310",$T$4:$T$122)</f>
        <v>0</v>
      </c>
      <c r="U130" s="119">
        <f>SUMIF($E$4:$E$122,"310",$U$4:$U$122)</f>
        <v>0</v>
      </c>
      <c r="V130" s="119">
        <f>SUMIF($E$4:$E$122,"310",$V$4:$V$122)</f>
        <v>0</v>
      </c>
      <c r="W130" s="119">
        <f>SUMIF($E$4:$E$122,"310",$W$4:$W$122)</f>
        <v>61000000</v>
      </c>
      <c r="X130" s="119">
        <f>SUMIF($E$4:$E$122,"310",$X$4:$X$122)</f>
        <v>29000000</v>
      </c>
      <c r="Y130" s="119">
        <f>SUMIF($E$4:$E$122,"310",$Y$4:$Y$122)</f>
        <v>10000000</v>
      </c>
      <c r="Z130" s="119">
        <f>SUMIF($E$4:$E$115,"310",$Z$4:$Z$115)</f>
        <v>0</v>
      </c>
      <c r="AA130" s="119"/>
      <c r="AB130" s="119">
        <f>SUMIF($E$4:$E$122,"310",$AB$4:$AB$122)</f>
        <v>67157702</v>
      </c>
      <c r="AC130" s="122">
        <f t="shared" si="122"/>
        <v>0.39359865715411235</v>
      </c>
      <c r="AD130" s="120">
        <f>SUMIF($E$4:$E$122,"310",$AD$4:$AD$122)</f>
        <v>294673739</v>
      </c>
      <c r="AE130" s="120">
        <f>SUMIF($E$4:$E$122,"310",$AE$4:$AE$122)</f>
        <v>0</v>
      </c>
      <c r="AF130" s="120">
        <f>SUMIF($E$4:$E$122,"310",$AF$4:$AF$122)</f>
        <v>272773739</v>
      </c>
      <c r="AG130" s="120">
        <f>SUMIF($E$4:$E$122,"310",$AG$4:$AG$122)</f>
        <v>0</v>
      </c>
      <c r="AH130" s="120">
        <f>SUMIF($E$4:$E$122,"310",$AH$4:$AH$122)</f>
        <v>0</v>
      </c>
      <c r="AI130" s="120">
        <f>SUMIF($E$4:$E$122,"310",$AI$4:$AI$122)</f>
        <v>0</v>
      </c>
      <c r="AJ130" s="120">
        <f>SUMIF($E$4:$E$122,"310",$AJ$4:$AJ$122)</f>
        <v>0</v>
      </c>
      <c r="AK130" s="120">
        <f>SUMIF($E$4:$E$122,"310",$AK$4:$AK$122)</f>
        <v>0</v>
      </c>
      <c r="AL130" s="120">
        <f>SUMIF($E$4:$E$122,"310",$AL$4:$AL$122)</f>
        <v>0</v>
      </c>
      <c r="AM130" s="120">
        <f>SUMIF($E$4:$E$122,"310",$AM$4:$AM$122)</f>
        <v>0</v>
      </c>
      <c r="AN130" s="120">
        <f>SUMIF($E$4:$E$122,"310",$AN$4:$AN$122)</f>
        <v>0</v>
      </c>
      <c r="AO130" s="120">
        <f>SUMIF($E$4:$E$122,"310",$AO$4:$AO$122)</f>
        <v>0</v>
      </c>
      <c r="AP130" s="120">
        <f>SUMIF($E$4:$E$122,"310",$AP$4:$AP$122)</f>
        <v>0</v>
      </c>
      <c r="AQ130" s="120">
        <f>SUMIF($E$4:$E$122,"310",$AQ$4:$AQ$122)</f>
        <v>0</v>
      </c>
      <c r="AR130" s="120">
        <f>SUMIF($E$4:$E$122,"310",$AR$4:$AR$122)</f>
        <v>0</v>
      </c>
      <c r="AS130" s="120">
        <f>SUMIF($E$4:$E$122,"310",$AS$4:$AS$122)</f>
        <v>0</v>
      </c>
      <c r="AT130" s="120">
        <f>SUMIF($E$4:$E$122,"310",$AT$4:$AT$122)</f>
        <v>21600000</v>
      </c>
      <c r="AU130" s="120">
        <f>SUMIF($E$4:$E$122,"310",$AU$4:$AU$122)</f>
        <v>0</v>
      </c>
      <c r="AV130" s="120">
        <f>SUMIF($E$4:$E$122,"310",$AV$4:$AV$122)</f>
        <v>0</v>
      </c>
      <c r="AW130" s="120">
        <f>SUMIF($E$4:$E$122,"310",$AW$4:$AW$122)</f>
        <v>0</v>
      </c>
      <c r="AX130" s="120">
        <f>SUMIF($E$4:$E$122,"310",$AX$4:$AX$122)</f>
        <v>0</v>
      </c>
      <c r="AY130" s="120">
        <f>SUMIF($E$4:$E$122,"310",$AY$4:$AY$122)</f>
        <v>300000</v>
      </c>
      <c r="AZ130" s="105">
        <f t="shared" si="123"/>
        <v>0.60640134284588765</v>
      </c>
      <c r="BA130" s="28">
        <f t="shared" si="124"/>
        <v>453991770</v>
      </c>
      <c r="BB130" s="123">
        <f>SUMIF($E$4:$E$122,"310",$BB$4:$BB$122)</f>
        <v>0</v>
      </c>
      <c r="BC130" s="123">
        <f>SUMIF($E$4:$E$122,"310",$BC$4:$BC$122)</f>
        <v>307226261</v>
      </c>
      <c r="BD130" s="123">
        <f>SUMIF($E$4:$E$122,"310",$BD$4:$BD$122)</f>
        <v>1507807</v>
      </c>
      <c r="BE130" s="123">
        <f>SUMIF($E$4:$E$122,"310",$BE$4:$BE$122)</f>
        <v>0</v>
      </c>
      <c r="BF130" s="123">
        <f>SUMIF($E$4:$E$122,"310",$BF$4:$BF$122)</f>
        <v>0</v>
      </c>
      <c r="BG130" s="123">
        <f>SUMIF($E$4:$E$122,"310",$BG$4:$BG$122)</f>
        <v>0</v>
      </c>
      <c r="BH130" s="123">
        <f>SUMIF($E$4:$E$122,"310",$BH$4:$BH$122)</f>
        <v>0</v>
      </c>
      <c r="BI130" s="123">
        <f>SUMIF($E$4:$E$122,"310",$BI$4:$BI$122)</f>
        <v>0</v>
      </c>
      <c r="BJ130" s="123">
        <f>SUMIF($E$4:$E$122,"310",$BJ$4:$BJ$122)</f>
        <v>0</v>
      </c>
      <c r="BK130" s="123">
        <f>SUMIF($E$4:$E$122,"310",$BK$4:$BK$122)</f>
        <v>0</v>
      </c>
      <c r="BL130" s="123">
        <f>SUMIF($E$4:$E$122,"310",$BL$4:$BL$122)</f>
        <v>0</v>
      </c>
      <c r="BM130" s="123">
        <f>SUMIF($E$4:$E$122,"310",$BM$4:$BM$122)</f>
        <v>0</v>
      </c>
      <c r="BN130" s="123">
        <f>SUMIF($E$4:$E$122,"310",$BN$4:$BN$122)</f>
        <v>0</v>
      </c>
      <c r="BO130" s="123">
        <f>SUMIF($E$4:$E$122,"310",$BO$4:$BO$122)</f>
        <v>0</v>
      </c>
      <c r="BP130" s="123">
        <f>SUMIF($E$4:$E$122,"310",$BP$4:$BP$122)</f>
        <v>0</v>
      </c>
      <c r="BQ130" s="123">
        <f>SUMIF($E$4:$E$122,"310",$BQ$4:$BQ$122)</f>
        <v>39400000</v>
      </c>
      <c r="BR130" s="123">
        <f>SUMIF($E$4:$E$122,"310",$BR$4:$BR$122)</f>
        <v>29000000</v>
      </c>
      <c r="BS130" s="123">
        <f>SUMIF($E$4:$E$122,"310",$BS$4:$BS$122)</f>
        <v>10000000</v>
      </c>
      <c r="BT130" s="123">
        <f>SUMIF($E$4:$E$122,"310",$BT$4:$BT$122)</f>
        <v>0</v>
      </c>
      <c r="BU130" s="123">
        <f>SUMIF($E$4:$E$122,"310",$BU$4:$BU$122)</f>
        <v>0</v>
      </c>
      <c r="BV130" s="124">
        <f>SUMIF($E$4:$E$122,"310",$BV$4:$BV$122)</f>
        <v>66857702</v>
      </c>
      <c r="BW130" s="125">
        <f t="shared" si="125"/>
        <v>0.23837162772246798</v>
      </c>
      <c r="BX130" s="34">
        <f t="shared" si="126"/>
        <v>178460616</v>
      </c>
      <c r="BY130" s="120">
        <f>SUMIF($E$4:$E$122,"310",$BY$4:$BY$122)</f>
        <v>0</v>
      </c>
      <c r="BZ130" s="120">
        <f>SUMIF($E$4:$E$122,"310",$BZ$4:$BZ$122)</f>
        <v>156560616</v>
      </c>
      <c r="CA130" s="120">
        <f>SUMIF($E$4:$E$122,"310",$CA$4:$CA$122)</f>
        <v>0</v>
      </c>
      <c r="CB130" s="120">
        <f>SUMIF($E$4:$E$122,"310",$CB$4:$CB$122)</f>
        <v>0</v>
      </c>
      <c r="CC130" s="120">
        <f>SUMIF($E$4:$E$122,"310",$CC$4:$CC$122)</f>
        <v>0</v>
      </c>
      <c r="CD130" s="120">
        <f>SUMIF($E$4:$E$122,"310",$CD$4:$CD$122)</f>
        <v>0</v>
      </c>
      <c r="CE130" s="120">
        <f>SUMIF($E$4:$E$122,"310",$CE$4:$CE$122)</f>
        <v>0</v>
      </c>
      <c r="CF130" s="120">
        <f>SUMIF($E$4:$E$122,"310",$CF$4:$CF$122)</f>
        <v>0</v>
      </c>
      <c r="CG130" s="120">
        <f>SUMIF($E$4:$E$122,"310",$CG$4:$CG$122)</f>
        <v>0</v>
      </c>
      <c r="CH130" s="120">
        <f>SUMIF($E$4:$E$122,"310",$CH$4:$CH$122)</f>
        <v>0</v>
      </c>
      <c r="CI130" s="120">
        <f>SUMIF($E$4:$E$122,"310",$CI$4:$CI$122)</f>
        <v>0</v>
      </c>
      <c r="CJ130" s="120">
        <f>SUMIF($E$4:$E$122,"310",$CJ$4:$CJ$122)</f>
        <v>0</v>
      </c>
      <c r="CK130" s="120">
        <f>SUMIF($E$4:$E$122,"310",$CK$4:$CK$122)</f>
        <v>0</v>
      </c>
      <c r="CL130" s="120">
        <f>SUMIF($E$4:$E$122,"310",$CL$4:$CL$122)</f>
        <v>0</v>
      </c>
      <c r="CM130" s="120">
        <f>SUMIF($E$4:$E$122,"310",$CM$4:$CM$122)</f>
        <v>0</v>
      </c>
      <c r="CN130" s="120">
        <f>SUMIF($E$4:$E$122,"310",$CN$4:$CN$122)</f>
        <v>21600000</v>
      </c>
      <c r="CO130" s="120">
        <f>SUMIF($E$4:$E$122,"310",$CO$4:$CO$122)</f>
        <v>0</v>
      </c>
      <c r="CP130" s="120">
        <f>SUMIF($E$4:$E$122,"310",$CP$4:$CP$122)</f>
        <v>0</v>
      </c>
      <c r="CQ130" s="120">
        <f>SUMIF($E$4:$E$122,"310",$CQ$4:$CQ$122)</f>
        <v>0</v>
      </c>
      <c r="CR130" s="120">
        <f>SUMIF($E$4:$E$122,"310",$CR$4:$CR$122)</f>
        <v>0</v>
      </c>
      <c r="CS130" s="126">
        <f>SUMIF($E$4:$E$122,"310",$CS$4:$CS$122)</f>
        <v>300000</v>
      </c>
      <c r="CT130" s="25">
        <f t="shared" si="127"/>
        <v>0.761628372277532</v>
      </c>
      <c r="CU130" s="28">
        <f t="shared" si="128"/>
        <v>570204893</v>
      </c>
      <c r="CV130" s="123">
        <f>SUMIF($E$4:$E$122,"310",$CV$4:$CV$122)</f>
        <v>0</v>
      </c>
      <c r="CW130" s="123">
        <f>SUMIF($E$4:$E$122,"310",$CW$4:$CW$122)</f>
        <v>423439384</v>
      </c>
      <c r="CX130" s="123">
        <f>SUMIF($E$4:$E$122,"310",$CX$4:$CX$122)</f>
        <v>1507807</v>
      </c>
      <c r="CY130" s="123">
        <f>SUMIF($E$4:$E$122,"310",$CY$4:$CY$122)</f>
        <v>0</v>
      </c>
      <c r="CZ130" s="123">
        <f>SUMIF($E$4:$E$122,"310",$CZ$4:$CZ$122)</f>
        <v>0</v>
      </c>
      <c r="DA130" s="123">
        <f>SUMIF($E$4:$E$122,"310",$DA$4:$DA$122)</f>
        <v>0</v>
      </c>
      <c r="DB130" s="123">
        <f>SUMIF($E$4:$E$122,"310",$DB$4:$DB$122)</f>
        <v>0</v>
      </c>
      <c r="DC130" s="123">
        <f>SUMIF($E$4:$E$122,"310",$DC$4:$DC$122)</f>
        <v>0</v>
      </c>
      <c r="DD130" s="123">
        <f>SUMIF($E$4:$E$122,"310",$DD$4:$DD$122)</f>
        <v>0</v>
      </c>
      <c r="DE130" s="127">
        <f>SUMIF($E$4:$E$122,"310",$DE$4:$DE$122)</f>
        <v>0</v>
      </c>
      <c r="DF130" s="127">
        <f>SUMIF($E$4:$E$122,"310",$DF$4:$DF$122)</f>
        <v>0</v>
      </c>
      <c r="DG130" s="127">
        <f>SUMIF($E$4:$E$122,"310",$DG$4:$DG$122)</f>
        <v>0</v>
      </c>
      <c r="DH130" s="127">
        <f>SUMIF($E$4:$E$122,"310",$DH$4:$DH$122)</f>
        <v>0</v>
      </c>
      <c r="DI130" s="127">
        <f>SUMIF($E$4:$E$122,"310",$DI$4:$DI$122)</f>
        <v>0</v>
      </c>
      <c r="DJ130" s="127">
        <f>SUMIF($E$4:$E$122,"310",$DJ$4:$DJ$122)</f>
        <v>0</v>
      </c>
      <c r="DK130" s="127">
        <f>SUMIF($E$4:$E$122,"310",$DK$4:$DK$122)</f>
        <v>39400000</v>
      </c>
      <c r="DL130" s="127">
        <f>SUMIF($E$4:$E$122,"310",$DL$4:$DL$122)</f>
        <v>29000000</v>
      </c>
      <c r="DM130" s="127">
        <f>SUMIF($E$4:$E$122,"310",$DM$4:$DM$122)</f>
        <v>10000000</v>
      </c>
      <c r="DN130" s="127">
        <f>SUMIF($E$4:$E$122,"310",$DN$4:$DN$122)</f>
        <v>0</v>
      </c>
      <c r="DO130" s="127">
        <f>SUMIF($E$4:$E$122,"310",$DO$4:$DO$122)</f>
        <v>0</v>
      </c>
      <c r="DP130" s="127">
        <f>SUMIF($E$4:$E$122,"310",$DP$4:$DP$122)</f>
        <v>66857702</v>
      </c>
      <c r="DR130" s="29">
        <f t="shared" si="129"/>
        <v>748665509</v>
      </c>
      <c r="DS130" s="29">
        <f t="shared" si="130"/>
        <v>748665509</v>
      </c>
      <c r="DT130" s="29">
        <f t="shared" si="131"/>
        <v>748665509</v>
      </c>
    </row>
    <row r="131" spans="3:126" x14ac:dyDescent="0.25">
      <c r="C131" s="130"/>
      <c r="D131" s="118" t="s">
        <v>367</v>
      </c>
      <c r="E131" s="111">
        <v>410</v>
      </c>
      <c r="F131" s="119"/>
      <c r="G131" s="120">
        <f>SUMIF($E$4:$E$122,"410",$G$4:$G$122)</f>
        <v>7639707331</v>
      </c>
      <c r="H131" s="121">
        <f>SUMIF($E$4:$E$122,"410",$H$4:$H$122)</f>
        <v>0</v>
      </c>
      <c r="I131" s="121">
        <f>SUMIF($E$4:$E$123,"410",$I$4:$I$123)</f>
        <v>837295108</v>
      </c>
      <c r="J131" s="121">
        <f>SUMIF($E$4:$E$123,"410",$J$4:$J$123)</f>
        <v>120243846</v>
      </c>
      <c r="K131" s="120">
        <f>SUMIF($E$4:$E$122,"410",$K$4:$K$122)</f>
        <v>0</v>
      </c>
      <c r="L131" s="119">
        <f>SUMIF($E$4:$E$122,"410",$L$4:$L$122)</f>
        <v>0</v>
      </c>
      <c r="M131" s="119">
        <f>SUMIF($E$4:$E$122,"410",$M$4:$M$122)</f>
        <v>0</v>
      </c>
      <c r="N131" s="119">
        <f>SUMIF($E$4:$E$122,"410",$N$4:$N$122)</f>
        <v>865531670</v>
      </c>
      <c r="O131" s="119">
        <f>SUMIF($E$4:$E$122,"410",$O$4:$O$122)</f>
        <v>18000000</v>
      </c>
      <c r="P131" s="119">
        <f>SUMIF($E$4:$E$122,"410",$P$4:$P$122)</f>
        <v>0</v>
      </c>
      <c r="Q131" s="119">
        <f>SUMIF($E$4:$E$122,"410",$Q$4:$Q$122)</f>
        <v>25000000</v>
      </c>
      <c r="R131" s="119">
        <f>SUMIF($E$4:$E$122,"410",$R$4:$R$122)</f>
        <v>480000000</v>
      </c>
      <c r="S131" s="119">
        <f>SUMIF($E$4:$E$122,"410",$S$4:$S$122)</f>
        <v>0</v>
      </c>
      <c r="T131" s="119">
        <f>SUMIF($E$4:$E$122,"410",$T$4:$T$122)</f>
        <v>55000000</v>
      </c>
      <c r="U131" s="119">
        <f>SUMIF($E$4:$E$122,"410",$U$4:$U$122)</f>
        <v>0</v>
      </c>
      <c r="V131" s="119">
        <f>SUMIF($E$4:$E$122,"410",$V$4:$V$122)</f>
        <v>4119225925</v>
      </c>
      <c r="W131" s="119">
        <f>SUMIF($E$4:$E$122,"410",$W$4:$W$122)</f>
        <v>699378236</v>
      </c>
      <c r="X131" s="119">
        <f>SUMIF($E$4:$E$122,"410",$X$4:$X$122)</f>
        <v>0</v>
      </c>
      <c r="Y131" s="119">
        <f>SUMIF($E$4:$E$115,"410",$Y$4:$Y$115)</f>
        <v>91582749</v>
      </c>
      <c r="Z131" s="119">
        <f>SUMIF($E$4:$E$115,"410",$Z$4:$Z$115)</f>
        <v>0</v>
      </c>
      <c r="AA131" s="119">
        <f>SUMIF($E$4:$E$122,"410",$AA$4:$AA$122)</f>
        <v>53780728</v>
      </c>
      <c r="AB131" s="119">
        <f>SUMIF($E$4:$E$122,"410",$AB$4:$AB$122)</f>
        <v>274669069</v>
      </c>
      <c r="AC131" s="122">
        <f t="shared" si="122"/>
        <v>0.28381520627128326</v>
      </c>
      <c r="AD131" s="120">
        <f>SUMIF($E$4:$E$122,"410",$AD$4:$AD$122)</f>
        <v>2168265112</v>
      </c>
      <c r="AE131" s="120">
        <f>SUMIF($E$4:$E$122,"410",$AE$4:$AE$122)</f>
        <v>0</v>
      </c>
      <c r="AF131" s="120">
        <f>SUMIF($E$4:$E$122,"410",$AF$4:$AF$122)</f>
        <v>642761878</v>
      </c>
      <c r="AG131" s="120">
        <f>SUMIF($E$4:$E$122,"410",$AG$4:$AG$122)</f>
        <v>14782942</v>
      </c>
      <c r="AH131" s="120">
        <f>SUMIF($E$4:$E$122,"410",$AH$4:$AH$122)</f>
        <v>0</v>
      </c>
      <c r="AI131" s="120">
        <f>SUMIF($E$4:$E$122,"410",$AI$4:$AI$122)</f>
        <v>0</v>
      </c>
      <c r="AJ131" s="120">
        <f>SUMIF($E$4:$E$122,"410",$AJ$4:$AJ$122)</f>
        <v>0</v>
      </c>
      <c r="AK131" s="120">
        <f>SUMIF($E$4:$E$122,"410",$AK$4:$AK$122)</f>
        <v>82202910</v>
      </c>
      <c r="AL131" s="120">
        <f>SUMIF($E$4:$E$122,"410",$AL$4:$AL$122)</f>
        <v>0</v>
      </c>
      <c r="AM131" s="120">
        <f>SUMIF($E$4:$E$122,"410",$AM$4:$AM$122)</f>
        <v>0</v>
      </c>
      <c r="AN131" s="120">
        <f>SUMIF($E$4:$E$122,"410",$AN$4:$AN$122)</f>
        <v>0</v>
      </c>
      <c r="AO131" s="120">
        <f>SUMIF($E$4:$E$122,"410",$AO$4:$AO$122)</f>
        <v>58921834</v>
      </c>
      <c r="AP131" s="120">
        <f>SUMIF($E$4:$E$122,"410",$AP$4:$AP$122)</f>
        <v>0</v>
      </c>
      <c r="AQ131" s="120">
        <f>SUMIF($E$4:$E$122,"410",$AQ$4:$AQ$122)</f>
        <v>0</v>
      </c>
      <c r="AR131" s="120">
        <f>SUMIF($E$4:$E$122,"410",$AR$4:$AR$122)</f>
        <v>0</v>
      </c>
      <c r="AS131" s="120">
        <f>SUMIF($E$4:$E$122,"410",$AS$4:$AS$122)</f>
        <v>1274064907</v>
      </c>
      <c r="AT131" s="120">
        <f>SUMIF($E$4:$E$122,"410",$AT$4:$AT$122)</f>
        <v>50188031</v>
      </c>
      <c r="AU131" s="120">
        <f>SUMIF($E$4:$E$122,"410",$AU$4:$AU$122)</f>
        <v>0</v>
      </c>
      <c r="AV131" s="120">
        <f>SUMIF($E$4:$E$122,"410",$AV$4:$AV$122)</f>
        <v>357659</v>
      </c>
      <c r="AW131" s="120">
        <f>SUMIF($E$4:$E$122,"410",$AW$4:$AW$122)</f>
        <v>0</v>
      </c>
      <c r="AX131" s="120">
        <f>SUMIF($E$4:$E$122,"410",$AX$4:$AX$122)</f>
        <v>0</v>
      </c>
      <c r="AY131" s="120">
        <f>SUMIF($E$4:$E$122,"410",$AY$4:$AY$122)</f>
        <v>44984951</v>
      </c>
      <c r="AZ131" s="105">
        <f t="shared" si="123"/>
        <v>0.71618479372871668</v>
      </c>
      <c r="BA131" s="28">
        <f>SUM(BB131:BV131)</f>
        <v>5471442219</v>
      </c>
      <c r="BB131" s="123">
        <f>SUMIF($E$4:$E$122,"410",$BB$4:$BB$122)</f>
        <v>0</v>
      </c>
      <c r="BC131" s="123">
        <f>SUMIF($E$4:$E$122,"410",$BC$4:$BC$122)</f>
        <v>194533230</v>
      </c>
      <c r="BD131" s="123">
        <f>SUMIF($E$4:$E$122,"410",$BD$4:$BD$122)</f>
        <v>105460904</v>
      </c>
      <c r="BE131" s="123">
        <f>SUMIF($E$4:$E$122,"410",$BE$4:$BE$122)</f>
        <v>0</v>
      </c>
      <c r="BF131" s="123">
        <f>SUMIF($E$4:$E$122,"410",$BF$4:$BF$122)</f>
        <v>0</v>
      </c>
      <c r="BG131" s="123">
        <f>SUMIF($E$4:$E$122,"410",$BG$4:$BG$122)</f>
        <v>0</v>
      </c>
      <c r="BH131" s="123">
        <f>SUMIF($E$4:$E$122,"410",$BH$4:$BH$122)</f>
        <v>783328760</v>
      </c>
      <c r="BI131" s="123">
        <f>SUMIF($E$4:$E$122,"410",$BI$4:$BI$122)</f>
        <v>18000000</v>
      </c>
      <c r="BJ131" s="123">
        <f>SUMIF($E$4:$E$122,"410",$BJ$4:$BJ$122)</f>
        <v>0</v>
      </c>
      <c r="BK131" s="123">
        <f>SUMIF($E$4:$E$122,"410",$BK$4:$BK$122)</f>
        <v>25000000</v>
      </c>
      <c r="BL131" s="123">
        <f>SUMIF($E$4:$E$122,"410",$BL$4:$BL$122)</f>
        <v>421078166</v>
      </c>
      <c r="BM131" s="123">
        <f>SUMIF($E$4:$E$122,"410",$BM$4:$BM$122)</f>
        <v>0</v>
      </c>
      <c r="BN131" s="123">
        <f>SUMIF($E$4:$E$122,"410",$BN$4:$BN$122)</f>
        <v>55000000</v>
      </c>
      <c r="BO131" s="123">
        <f>SUMIF($E$4:$E$122,"410",$BO$4:$BO$122)</f>
        <v>0</v>
      </c>
      <c r="BP131" s="123">
        <f>SUMIF($E$4:$E$122,"410",$BP$4:$BP$122)</f>
        <v>2845161018</v>
      </c>
      <c r="BQ131" s="123">
        <f>SUMIF($E$4:$E$122,"410",$BQ$4:$BQ$122)</f>
        <v>649190205</v>
      </c>
      <c r="BR131" s="123">
        <f>SUMIF($E$4:$E$122,"410",$BR$4:$BR$122)</f>
        <v>0</v>
      </c>
      <c r="BS131" s="123">
        <f>SUMIF($E$4:$E$122,"410",$BS$4:$BS$122)</f>
        <v>91225090</v>
      </c>
      <c r="BT131" s="123">
        <f>SUMIF($E$4:$E$122,"410",$BT$4:$BT$122)</f>
        <v>0</v>
      </c>
      <c r="BU131" s="123">
        <f>SUMIF($E$4:$E$122,"410",$BU$4:$BU$122)</f>
        <v>53780728</v>
      </c>
      <c r="BV131" s="124">
        <f>SUMIF($E$4:$E$122,"410",$BV$4:$BV$122)</f>
        <v>229684118</v>
      </c>
      <c r="BW131" s="125">
        <f t="shared" si="125"/>
        <v>0.13051072610519612</v>
      </c>
      <c r="BX131" s="28">
        <f t="shared" si="126"/>
        <v>997063751</v>
      </c>
      <c r="BY131" s="120">
        <f>SUMIF($E$4:$E$122,"410",$BY$4:$BY$122)</f>
        <v>0</v>
      </c>
      <c r="BZ131" s="120">
        <f>SUMIF($E$4:$E$122,"410",$BZ$4:$BZ$122)</f>
        <v>235064877</v>
      </c>
      <c r="CA131" s="120">
        <f>SUMIF($E$4:$E$122,"410",$CA$4:$CA$122)</f>
        <v>0</v>
      </c>
      <c r="CB131" s="120">
        <f>SUMIF($E$4:$E$122,"410",$CB$4:$CB$122)</f>
        <v>0</v>
      </c>
      <c r="CC131" s="120">
        <f>SUMIF($E$4:$E$122,"410",$CC$4:$CC$122)</f>
        <v>0</v>
      </c>
      <c r="CD131" s="120">
        <f>SUMIF($E$4:$E$122,"410",$CD$4:$CD$122)</f>
        <v>0</v>
      </c>
      <c r="CE131" s="120">
        <f>SUMIF($E$4:$E$122,"410",$CE$4:$CE$122)</f>
        <v>82122909</v>
      </c>
      <c r="CF131" s="120">
        <f>SUMIF($E$4:$E$122,"410",$CF$4:$CF$122)</f>
        <v>0</v>
      </c>
      <c r="CG131" s="120">
        <f>SUMIF($E$4:$E$122,"410",$CG$4:$CG$122)</f>
        <v>0</v>
      </c>
      <c r="CH131" s="120">
        <f>SUMIF($E$4:$E$122,"410",$CH$4:$CH$122)</f>
        <v>0</v>
      </c>
      <c r="CI131" s="120">
        <f>SUMIF($E$4:$E$122,"410",$CI$4:$CI$122)</f>
        <v>31733334</v>
      </c>
      <c r="CJ131" s="120">
        <f>SUMIF($E$4:$E$122,"410",$CJ$4:$CJ$122)</f>
        <v>0</v>
      </c>
      <c r="CK131" s="120">
        <f>SUMIF($E$4:$E$122,"410",$CK$4:$CK$122)</f>
        <v>0</v>
      </c>
      <c r="CL131" s="120">
        <f>SUMIF($E$4:$E$122,"410",$CL$4:$CL$122)</f>
        <v>0</v>
      </c>
      <c r="CM131" s="120">
        <f>SUMIF($E$4:$E$122,"410",$CM$4:$CM$122)</f>
        <v>576157406</v>
      </c>
      <c r="CN131" s="120">
        <f>SUMIF($E$4:$E$122,"410",$CN$4:$CN$122)</f>
        <v>33643186</v>
      </c>
      <c r="CO131" s="120">
        <f>SUMIF($E$4:$E$122,"410",$CO$4:$CO$122)</f>
        <v>0</v>
      </c>
      <c r="CP131" s="120">
        <f>SUMIF($E$4:$E$122,"410",$CP$4:$CP$122)</f>
        <v>357088</v>
      </c>
      <c r="CQ131" s="120">
        <f>SUMIF($E$4:$E$122,"410",$CQ$4:$CQ$122)</f>
        <v>0</v>
      </c>
      <c r="CR131" s="120">
        <f>SUMIF($E$4:$E$122,"410",$CR$4:$CR$122)</f>
        <v>0</v>
      </c>
      <c r="CS131" s="126">
        <f>SUMIF($E$4:$E$122,"410",$CS$4:$CS$122)</f>
        <v>37984951</v>
      </c>
      <c r="CT131" s="25">
        <f t="shared" si="127"/>
        <v>0.8694892738948039</v>
      </c>
      <c r="CU131" s="28">
        <f t="shared" si="128"/>
        <v>6642643580</v>
      </c>
      <c r="CV131" s="123">
        <f>SUMIF($E$4:$E$122,"410",$CV$4:$CV$122)</f>
        <v>0</v>
      </c>
      <c r="CW131" s="123">
        <f>SUMIF($E$4:$E$122,"410",$CW$4:$CW$122)</f>
        <v>602230231</v>
      </c>
      <c r="CX131" s="123">
        <f>SUMIF($E$4:$E$122,"410",$CX$4:$CX$122)</f>
        <v>120243846</v>
      </c>
      <c r="CY131" s="123">
        <f>SUMIF($E$4:$E$122,"410",$CY$4:$CY$122)</f>
        <v>0</v>
      </c>
      <c r="CZ131" s="123">
        <f>SUMIF($E$4:$E$122,"410",$CZ$4:$CZ$122)</f>
        <v>0</v>
      </c>
      <c r="DA131" s="123">
        <f>SUMIF($E$4:$E$122,"410",$DA$4:$DA$122)</f>
        <v>0</v>
      </c>
      <c r="DB131" s="123">
        <f>SUMIF($E$4:$E$122,"410",$DB$4:$DB$122)</f>
        <v>783408761</v>
      </c>
      <c r="DC131" s="123">
        <f>SUMIF($E$4:$E$122,"410",$DC$4:$DC$122)</f>
        <v>18000000</v>
      </c>
      <c r="DD131" s="123">
        <f>SUMIF($E$4:$E$122,"410",$DD$4:$DD$122)</f>
        <v>0</v>
      </c>
      <c r="DE131" s="127">
        <f>SUMIF($E$4:$E$122,"410",$DE$4:$DE$122)</f>
        <v>25000000</v>
      </c>
      <c r="DF131" s="127">
        <f>SUMIF($E$4:$E$122,"410",$DF$4:$DF$122)</f>
        <v>448266666</v>
      </c>
      <c r="DG131" s="127">
        <f>SUMIF($E$4:$E$122,"410",$DG$4:$DG$122)</f>
        <v>0</v>
      </c>
      <c r="DH131" s="127">
        <f>SUMIF($E$4:$E$122,"410",$DH$4:$DH$122)</f>
        <v>55000000</v>
      </c>
      <c r="DI131" s="127">
        <f>SUMIF($E$4:$E$122,"410",$DI$4:$DI$122)</f>
        <v>0</v>
      </c>
      <c r="DJ131" s="127">
        <f>SUMIF($E$4:$E$122,"410",$DJ$4:$DJ$122)</f>
        <v>3543068519</v>
      </c>
      <c r="DK131" s="127">
        <f>SUMIF($E$4:$E$122,"410",$DK$4:$DK$122)</f>
        <v>665735050</v>
      </c>
      <c r="DL131" s="127">
        <f>SUMIF($E$4:$E$122,"410",$DL$4:$DL$122)</f>
        <v>0</v>
      </c>
      <c r="DM131" s="127">
        <f>SUMIF($E$4:$E$122,"410",$DM$4:$DM$122)</f>
        <v>91225661</v>
      </c>
      <c r="DN131" s="127">
        <f>SUMIF($E$4:$E$122,"410",$DN$4:$DN$122)</f>
        <v>0</v>
      </c>
      <c r="DO131" s="127">
        <f>SUMIF($E$4:$E$122,"410",$DO$4:$DO$122)</f>
        <v>53780728</v>
      </c>
      <c r="DP131" s="127">
        <f>SUMIF($E$4:$E$122,"410",$DP$4:$DP$122)</f>
        <v>236684118</v>
      </c>
      <c r="DR131" s="29">
        <f t="shared" si="129"/>
        <v>7639707331</v>
      </c>
      <c r="DS131" s="29">
        <f>AD131+BA131</f>
        <v>7639707331</v>
      </c>
      <c r="DT131" s="29">
        <f t="shared" si="131"/>
        <v>7639707331</v>
      </c>
      <c r="DV131" s="37"/>
    </row>
    <row r="132" spans="3:126" ht="14.25" customHeight="1" x14ac:dyDescent="0.25">
      <c r="C132" s="130"/>
      <c r="D132" s="131" t="s">
        <v>368</v>
      </c>
      <c r="E132" s="111">
        <v>510</v>
      </c>
      <c r="F132" s="119"/>
      <c r="G132" s="120">
        <f>SUMIF($E$4:$E$122,"510",$G$4:$G$122)</f>
        <v>1196049473</v>
      </c>
      <c r="H132" s="121">
        <f>SUMIF($E$4:$E$122,"510",$H$4:$H$122)</f>
        <v>61228603</v>
      </c>
      <c r="I132" s="121">
        <f>SUMIF($E$4:$E$123,"510",$I$4:$I$123)</f>
        <v>465397803</v>
      </c>
      <c r="J132" s="121">
        <f>SUMIF($E$4:$E$123,"510",$J$4:$J$123)</f>
        <v>64023067</v>
      </c>
      <c r="K132" s="120">
        <f>SUMIF($E$4:$E$122,"510",$K$4:$K$122)</f>
        <v>0</v>
      </c>
      <c r="L132" s="119">
        <f>SUMIF($E$4:$E$122,"510",$L$4:$L$122)</f>
        <v>154000000</v>
      </c>
      <c r="M132" s="119">
        <f>SUMIF($E$4:$E$122,"510",$M$4:$M$122)</f>
        <v>0</v>
      </c>
      <c r="N132" s="119">
        <f>SUMIF($E$4:$E$122,"510",$N$4:$N$122)</f>
        <v>0</v>
      </c>
      <c r="O132" s="119">
        <f>SUMIF($E$4:$E$122,"510",$O$4:$O$122)</f>
        <v>0</v>
      </c>
      <c r="P132" s="119">
        <f>SUMIF($E$4:$E$122,"510",$P$4:$P$122)</f>
        <v>0</v>
      </c>
      <c r="Q132" s="119">
        <f>SUMIF($E$4:$E$122,"510",$Q$4:$Q$122)</f>
        <v>0</v>
      </c>
      <c r="R132" s="119">
        <f>SUMIF($E$4:$E$122,"510",$R$4:$R$122)</f>
        <v>0</v>
      </c>
      <c r="S132" s="119">
        <f>SUMIF($E$4:$E$122,"510",$S$4:$S$122)</f>
        <v>0</v>
      </c>
      <c r="T132" s="119">
        <f>SUMIF($E$4:$E$122,"510",$T$4:$T$122)</f>
        <v>0</v>
      </c>
      <c r="U132" s="119">
        <f>SUMIF($E$4:$E$122,"510",$U$4:$U$122)</f>
        <v>0</v>
      </c>
      <c r="V132" s="119">
        <f>SUMIF($E$4:$E$122,"510",$V$4:$V$122)</f>
        <v>0</v>
      </c>
      <c r="W132" s="119">
        <f>SUMIF($E$4:$E$122,"510",$W$4:$W$122)</f>
        <v>168000000</v>
      </c>
      <c r="X132" s="119">
        <f>SUMIF($E$4:$E$122,"510",$X$4:$X$122)</f>
        <v>37000000</v>
      </c>
      <c r="Y132" s="119">
        <f>SUMIF($E$4:$E$122,"510",$Y$4:$Y$122)</f>
        <v>118000000</v>
      </c>
      <c r="Z132" s="119">
        <f>SUMIF($E$4:$E$115,"510",$Z$4:$Z$115)</f>
        <v>0</v>
      </c>
      <c r="AA132" s="119"/>
      <c r="AB132" s="119">
        <f>SUMIF($E$4:$E$122,"510",$AB$4:$AB$122)</f>
        <v>128400000</v>
      </c>
      <c r="AC132" s="122">
        <f t="shared" si="122"/>
        <v>0.52429514426950463</v>
      </c>
      <c r="AD132" s="120">
        <f>SUMIF($E$4:$E$122,"510",$AD$4:$AD$122)</f>
        <v>627082931</v>
      </c>
      <c r="AE132" s="120">
        <f>SUMIF($E$4:$E$122,"510",$AE$4:$AE$122)</f>
        <v>40000000</v>
      </c>
      <c r="AF132" s="120">
        <f>SUMIF($E$4:$E$122,"510",$AF$4:$AF$122)</f>
        <v>256400905</v>
      </c>
      <c r="AG132" s="120">
        <f>SUMIF($E$4:$E$122,"510",$AG$4:$AG$122)</f>
        <v>0</v>
      </c>
      <c r="AH132" s="120">
        <f>SUMIF($E$4:$E$122,"510",$AH$4:$AH$122)</f>
        <v>0</v>
      </c>
      <c r="AI132" s="120">
        <f>SUMIF($E$4:$E$122,"510",$AI$4:$AI$122)</f>
        <v>107872340</v>
      </c>
      <c r="AJ132" s="120">
        <f>SUMIF($E$4:$E$122,"510",$AJ$4:$AJ$122)</f>
        <v>0</v>
      </c>
      <c r="AK132" s="120">
        <f>SUMIF($E$4:$E$122,"510",$AK$4:$AK$122)</f>
        <v>0</v>
      </c>
      <c r="AL132" s="120">
        <f>SUMIF($E$4:$E$122,"510",$AL$4:$AL$122)</f>
        <v>0</v>
      </c>
      <c r="AM132" s="120">
        <f>SUMIF($E$4:$E$122,"510",$AM$4:$AM$122)</f>
        <v>0</v>
      </c>
      <c r="AN132" s="120">
        <f>SUMIF($E$4:$E$122,"510",$AN$4:$AN$122)</f>
        <v>0</v>
      </c>
      <c r="AO132" s="120">
        <f>SUMIF($E$4:$E$122,"510",$AO$4:$AO$122)</f>
        <v>0</v>
      </c>
      <c r="AP132" s="120">
        <f>SUMIF($E$4:$E$122,"510",$AP$4:$AP$122)</f>
        <v>0</v>
      </c>
      <c r="AQ132" s="120">
        <f>SUMIF($E$4:$E$122,"510",$AQ$4:$AQ$122)</f>
        <v>0</v>
      </c>
      <c r="AR132" s="120">
        <f>SUMIF($E$4:$E$122,"510",$AR$4:$AR$122)</f>
        <v>0</v>
      </c>
      <c r="AS132" s="120">
        <f>SUMIF($E$4:$E$122,"510",$AS$4:$AS$122)</f>
        <v>0</v>
      </c>
      <c r="AT132" s="120">
        <f>SUMIF($E$4:$E$122,"510",$AT$4:$AT$122)</f>
        <v>83018972</v>
      </c>
      <c r="AU132" s="120">
        <f>SUMIF($E$4:$E$122,"510",$AU$4:$AU$122)</f>
        <v>0</v>
      </c>
      <c r="AV132" s="120">
        <f>SUMIF($E$4:$E$122,"510",$AV$4:$AV$122)</f>
        <v>78922669</v>
      </c>
      <c r="AW132" s="120">
        <f>SUMIF($E$4:$E$122,"510",$AW$4:$AW$122)</f>
        <v>0</v>
      </c>
      <c r="AX132" s="120">
        <f>SUMIF($E$4:$E$122," 510",$AX$4:$AX$122)</f>
        <v>0</v>
      </c>
      <c r="AY132" s="120">
        <f>SUMIF($E$4:$E$122,"510",$AY$4:$AY$122)</f>
        <v>60868045</v>
      </c>
      <c r="AZ132" s="105">
        <f t="shared" si="123"/>
        <v>0.47570485573049537</v>
      </c>
      <c r="BA132" s="28">
        <f t="shared" si="124"/>
        <v>568966542</v>
      </c>
      <c r="BB132" s="123">
        <f>SUMIF($E$4:$E$122,"510",$BB$4:$BB$122)</f>
        <v>21228603</v>
      </c>
      <c r="BC132" s="123">
        <f>SUMIF($E$4:$E$122,"510",$BC$4:$BC$122)</f>
        <v>208996898</v>
      </c>
      <c r="BD132" s="123">
        <f>SUMIF($E$4:$E$122,"510",$BD$4:$BD$122)</f>
        <v>64023067</v>
      </c>
      <c r="BE132" s="123">
        <f>SUMIF($E$4:$E$122,"510",$BE$4:$BE$122)</f>
        <v>0</v>
      </c>
      <c r="BF132" s="123">
        <f>SUMIF($E$4:$E$122,"510",$BF$4:$BF$122)</f>
        <v>46127660</v>
      </c>
      <c r="BG132" s="123">
        <f>SUMIF($E$4:$E$122,"510",$BG$4:$BG$122)</f>
        <v>0</v>
      </c>
      <c r="BH132" s="123">
        <f>SUMIF($E$4:$E$122,"510",$BH$4:$BH$122)</f>
        <v>0</v>
      </c>
      <c r="BI132" s="123">
        <f>SUMIF($E$4:$E$122,"510",$BI$4:$BI$122)</f>
        <v>0</v>
      </c>
      <c r="BJ132" s="123">
        <f>SUMIF($E$4:$E$122,"510",$BJ$4:$BJ$122)</f>
        <v>0</v>
      </c>
      <c r="BK132" s="123">
        <f>SUMIF($E$4:$E$122,"510",$BK$4:$BK$122)</f>
        <v>0</v>
      </c>
      <c r="BL132" s="123">
        <f>SUMIF($E$4:$E$122,"510",$BL$4:$BL$122)</f>
        <v>0</v>
      </c>
      <c r="BM132" s="123">
        <f>SUMIF($E$4:$E$122,"510",$BM$4:$BM$122)</f>
        <v>0</v>
      </c>
      <c r="BN132" s="123">
        <f>SUMIF($E$4:$E$122,"510",$BN$4:$BN$122)</f>
        <v>0</v>
      </c>
      <c r="BO132" s="123">
        <f>SUMIF($E$4:$E$122,"510",$BO$4:$BO$122)</f>
        <v>0</v>
      </c>
      <c r="BP132" s="123">
        <f>SUMIF($E$4:$E$122,"510",$BP$4:$BP$122)</f>
        <v>0</v>
      </c>
      <c r="BQ132" s="123">
        <f>SUMIF($E$4:$E$122,"510",$BQ$4:$BQ$122)</f>
        <v>84981028</v>
      </c>
      <c r="BR132" s="123">
        <f>SUMIF($E$4:$E$122,"510",$BR$4:$BR$122)</f>
        <v>37000000</v>
      </c>
      <c r="BS132" s="123">
        <f>SUMIF($E$4:$E$122,"510",$BS$4:$BS$122)</f>
        <v>39077331</v>
      </c>
      <c r="BT132" s="123">
        <f>SUMIF($E$4:$E$122,"510",$BT$4:$BT$122)</f>
        <v>0</v>
      </c>
      <c r="BU132" s="123">
        <f>SUMIF($E$4:$E$122,"510",$BU$4:$BU$122)</f>
        <v>0</v>
      </c>
      <c r="BV132" s="124">
        <f>SUMIF($E$4:$E$122,"510",$BV$4:$BV$122)</f>
        <v>67531955</v>
      </c>
      <c r="BW132" s="125">
        <f t="shared" si="125"/>
        <v>0.40710144688136995</v>
      </c>
      <c r="BX132" s="28">
        <f t="shared" si="126"/>
        <v>486913471</v>
      </c>
      <c r="BY132" s="120">
        <f>SUMIF($E$4:$E$122,"510",$BY$4:$BY$122)</f>
        <v>0</v>
      </c>
      <c r="BZ132" s="120">
        <f>SUMIF($E$4:$E$122,"510",$BZ$4:$BZ$122)</f>
        <v>207047207</v>
      </c>
      <c r="CA132" s="120">
        <f>SUMIF($E$4:$E$122,"510",$CA$4:$CA$122)</f>
        <v>0</v>
      </c>
      <c r="CB132" s="120">
        <f>SUMIF($E$4:$E$122,"510",$CB$4:$CB$122)</f>
        <v>0</v>
      </c>
      <c r="CC132" s="120">
        <f>SUMIF($E$4:$E$122,"510",$CC$4:$CC$122)</f>
        <v>107847048</v>
      </c>
      <c r="CD132" s="120">
        <f>SUMIF($E$4:$E$122,"510",$CD$4:$CD$122)</f>
        <v>0</v>
      </c>
      <c r="CE132" s="120">
        <f>SUMIF($E$4:$E$122,"510",$CE$4:$CE$122)</f>
        <v>0</v>
      </c>
      <c r="CF132" s="120">
        <f>SUMIF($E$4:$E$122,"510",$CF$4:$CF$122)</f>
        <v>0</v>
      </c>
      <c r="CG132" s="120">
        <f>SUMIF($E$4:$E$122,"510",$CG$4:$CG$122)</f>
        <v>0</v>
      </c>
      <c r="CH132" s="120">
        <f>SUMIF($E$4:$E$122,"510",$CH$4:$CH$122)</f>
        <v>0</v>
      </c>
      <c r="CI132" s="120">
        <f>SUMIF($E$4:$E$122,"510",$CI$4:$CI$122)</f>
        <v>0</v>
      </c>
      <c r="CJ132" s="120">
        <f>SUMIF($E$4:$E$122,"510",$CJ$4:$CJ$122)</f>
        <v>0</v>
      </c>
      <c r="CK132" s="120">
        <f>SUMIF($E$4:$E$122,"510",$CK$4:$CK$122)</f>
        <v>0</v>
      </c>
      <c r="CL132" s="120">
        <f>SUMIF($E$4:$E$122,"510",$CL$4:$CL$122)</f>
        <v>0</v>
      </c>
      <c r="CM132" s="120">
        <f>SUMIF($E$4:$E$122,"510",$CM$4:$CM$122)</f>
        <v>0</v>
      </c>
      <c r="CN132" s="120">
        <f>SUMIF($E$4:$E$122,"510",$CN$4:$CN$122)</f>
        <v>64018957</v>
      </c>
      <c r="CO132" s="120">
        <f>SUMIF($E$4:$E$122,"510",$CO$4:$CO$122)</f>
        <v>0</v>
      </c>
      <c r="CP132" s="120">
        <f>SUMIF($E$4:$E$122,"510",$CP$4:$CP$122)</f>
        <v>55949540</v>
      </c>
      <c r="CQ132" s="120">
        <f>SUMIF($E$4:$E$122,"510",$CQ$4:$CQ$122)</f>
        <v>0</v>
      </c>
      <c r="CR132" s="120">
        <f>SUMIF($E$4:$E$122,"510",$CR$4:$CR$122)</f>
        <v>0</v>
      </c>
      <c r="CS132" s="126">
        <f>SUMIF($E$4:$E$122,"510",$CS$4:$CS$122)</f>
        <v>52050719</v>
      </c>
      <c r="CT132" s="25">
        <f t="shared" si="127"/>
        <v>0.59289855311863005</v>
      </c>
      <c r="CU132" s="28">
        <f t="shared" si="128"/>
        <v>709136002</v>
      </c>
      <c r="CV132" s="123">
        <f>SUMIF($E$4:$E$122,"510",$CV$4:$CV$122)</f>
        <v>61228603</v>
      </c>
      <c r="CW132" s="123">
        <f>SUMIF($E$4:$E$122,"510",$CW$4:$CW$122)</f>
        <v>258350596</v>
      </c>
      <c r="CX132" s="123">
        <f>SUMIF($E$4:$E$122,"510",$CX$4:$CX$122)</f>
        <v>64023067</v>
      </c>
      <c r="CY132" s="123">
        <f>SUMIF($E$4:$E$122,"510",$CY$4:$CY$122)</f>
        <v>0</v>
      </c>
      <c r="CZ132" s="123">
        <f>SUMIF($E$4:$E$122,"510",$CZ$4:$CZ$122)</f>
        <v>46152952</v>
      </c>
      <c r="DA132" s="123">
        <f>SUMIF($E$4:$E$122,"510",$DA$4:$DA$122)</f>
        <v>0</v>
      </c>
      <c r="DB132" s="123">
        <f>SUMIF($E$4:$E$122,"510",$DB$4:$DB$122)</f>
        <v>0</v>
      </c>
      <c r="DC132" s="123">
        <f>SUMIF($E$4:$E$122,"510",$DC$4:$DC$122)</f>
        <v>0</v>
      </c>
      <c r="DD132" s="123">
        <f>SUMIF($E$4:$E$122,"510",$DD$4:$DD$122)</f>
        <v>0</v>
      </c>
      <c r="DE132" s="127">
        <f>SUMIF($E$4:$E$122,"510",$DE$4:$DE$122)</f>
        <v>0</v>
      </c>
      <c r="DF132" s="127">
        <f>SUMIF($E$4:$E$122,"510",$DF$4:$DF$122)</f>
        <v>0</v>
      </c>
      <c r="DG132" s="127">
        <f>SUMIF($E$4:$E$122,"510",$DG$4:$DG$122)</f>
        <v>0</v>
      </c>
      <c r="DH132" s="127">
        <f>SUMIF($E$4:$E$122,"510",$DH$4:$DH$122)</f>
        <v>0</v>
      </c>
      <c r="DI132" s="127">
        <f>SUMIF($E$4:$E$122,"510",$DI$4:$DI$122)</f>
        <v>0</v>
      </c>
      <c r="DJ132" s="127">
        <f>SUMIF($E$4:$E$122,"510",$DJ$4:$DJ$122)</f>
        <v>0</v>
      </c>
      <c r="DK132" s="127">
        <f>SUMIF($E$4:$E$122,"510",$DK$4:$DK$122)</f>
        <v>103981043</v>
      </c>
      <c r="DL132" s="127">
        <f>SUMIF($E$4:$E$122,"510",$DL$4:$DL$122)</f>
        <v>37000000</v>
      </c>
      <c r="DM132" s="127">
        <f>SUMIF($E$4:$E$122,"510",$DM$4:$DM$122)</f>
        <v>62050460</v>
      </c>
      <c r="DN132" s="127">
        <f>SUMIF($E$4:$E$122,"510",$DN$4:$DN$122)</f>
        <v>0</v>
      </c>
      <c r="DO132" s="127">
        <f>SUMIF($E$4:$E$122,"510",$DO$4:$DO$122)</f>
        <v>0</v>
      </c>
      <c r="DP132" s="127">
        <f>SUMIF($E$4:$E$122,"510",$DP$4:$DP$122)</f>
        <v>76349281</v>
      </c>
      <c r="DR132" s="29">
        <f t="shared" si="129"/>
        <v>1196049473</v>
      </c>
      <c r="DS132" s="29">
        <f t="shared" si="130"/>
        <v>1196049473</v>
      </c>
      <c r="DT132" s="29">
        <f t="shared" si="131"/>
        <v>1196049473</v>
      </c>
    </row>
    <row r="133" spans="3:126" x14ac:dyDescent="0.25">
      <c r="C133" s="130"/>
      <c r="D133" s="118" t="s">
        <v>369</v>
      </c>
      <c r="E133" s="111">
        <v>520</v>
      </c>
      <c r="F133" s="119"/>
      <c r="G133" s="120">
        <f>SUMIF($E$4:$E$122,"520",$G$4:$G$122)</f>
        <v>3546477804</v>
      </c>
      <c r="H133" s="121">
        <f>SUMIF($E$4:$E$122,"520",$H$4:$H$122)</f>
        <v>0</v>
      </c>
      <c r="I133" s="121">
        <f>SUMIF($E$4:$E$122,"520",$I$4:$I$122)</f>
        <v>525230000</v>
      </c>
      <c r="J133" s="121">
        <f>SUMIF($E$4:$E$123,"520",$J$4:$J$123)</f>
        <v>0</v>
      </c>
      <c r="K133" s="120">
        <f>SUMIF($E$4:$E$122,"520",$K$4:$K$122)</f>
        <v>0</v>
      </c>
      <c r="L133" s="119">
        <f>SUMIF($E$4:$E$122,"520",$L$4:$L$122)</f>
        <v>6000000</v>
      </c>
      <c r="M133" s="119">
        <f>SUMIF($E$4:$E$122,"520",$M$4:$M$122)</f>
        <v>0</v>
      </c>
      <c r="N133" s="119">
        <f>SUMIF($E$4:$E$122,"520",$N$4:$N$122)</f>
        <v>0</v>
      </c>
      <c r="O133" s="119">
        <f>SUMIF($E$4:$E$122,"520",$O$4:$O$122)</f>
        <v>0</v>
      </c>
      <c r="P133" s="119">
        <f>SUMIF($E$4:$E$122,"520",$P$4:$P$122)</f>
        <v>0</v>
      </c>
      <c r="Q133" s="119">
        <f>SUMIF($E$4:$E$122,"520",$Q$4:$Q$122)</f>
        <v>0</v>
      </c>
      <c r="R133" s="119">
        <f>SUMIF($E$4:$E$122,"520",$R$4:$R$122)</f>
        <v>0</v>
      </c>
      <c r="S133" s="119">
        <f>SUMIF($E$4:$E$122,"520",$S$4:$S$122)</f>
        <v>0</v>
      </c>
      <c r="T133" s="119">
        <f>SUMIF($E$4:$E$122,"520",$T$4:$T$122)</f>
        <v>0</v>
      </c>
      <c r="U133" s="119">
        <f>SUMIF($E$4:$E$122,"520",$U$4:$U$122)</f>
        <v>0</v>
      </c>
      <c r="V133" s="119">
        <f>SUMIF($E$4:$E$122,"520",$V$4:$V$122)</f>
        <v>2000000000</v>
      </c>
      <c r="W133" s="119">
        <f>SUMIF($E$4:$E$122,"520",$W$4:$W$122)</f>
        <v>160000000</v>
      </c>
      <c r="X133" s="119">
        <f>SUMIF($E$4:$E$122,"520",$X$4:$X$122)</f>
        <v>0</v>
      </c>
      <c r="Y133" s="119">
        <f>SUMIF($E$4:$E$122,"520",$Y$4:$Y$122)</f>
        <v>350000000</v>
      </c>
      <c r="Z133" s="119">
        <f>SUMIF($E$4:$E$115,"520",$Z$4:$Z$115)</f>
        <v>0</v>
      </c>
      <c r="AA133" s="119"/>
      <c r="AB133" s="119">
        <f>SUMIF($E$4:$E$122,"520",$AB$4:$AB$122)</f>
        <v>505247804</v>
      </c>
      <c r="AC133" s="122">
        <f t="shared" si="122"/>
        <v>0.61255537692912632</v>
      </c>
      <c r="AD133" s="120">
        <f>SUMIF($E$4:$E$122,"520",$AD$4:$AD$122)</f>
        <v>2172414048</v>
      </c>
      <c r="AE133" s="120">
        <f>SUMIF($E$4:$E$122,"520",$AE$4:$AE$122)</f>
        <v>0</v>
      </c>
      <c r="AF133" s="120">
        <f>SUMIF($E$4:$E$122,"520",$AF$4:$AF$122)</f>
        <v>259086205</v>
      </c>
      <c r="AG133" s="120">
        <f>SUMIF($E$4:$E$122,"520",$AG$4:$AG$122)</f>
        <v>0</v>
      </c>
      <c r="AH133" s="120">
        <f>SUMIF($E$4:$E$122,"520",$AH$4:$AH$122)</f>
        <v>0</v>
      </c>
      <c r="AI133" s="120">
        <f>SUMIF($E$4:$E$122,"520",$AI$4:$AI$122)</f>
        <v>0</v>
      </c>
      <c r="AJ133" s="120">
        <f>SUMIF($E$4:$E$122,"520",$AJ$4:$AJ$122)</f>
        <v>0</v>
      </c>
      <c r="AK133" s="120">
        <f>SUMIF($E$4:$E$122,"520",$AK$4:$AK$122)</f>
        <v>0</v>
      </c>
      <c r="AL133" s="120">
        <f>SUMIF($E$4:$E$122,"520",$AL$4:$AL$122)</f>
        <v>0</v>
      </c>
      <c r="AM133" s="120">
        <f>SUMIF($E$4:$E$122,"520",$AM$4:$AM$122)</f>
        <v>0</v>
      </c>
      <c r="AN133" s="120">
        <f>SUMIF($E$4:$E$122,"520",$AN$4:$AN$122)</f>
        <v>0</v>
      </c>
      <c r="AO133" s="120">
        <f>SUMIF($E$4:$E$122,"520",$AO$4:$AO$122)</f>
        <v>0</v>
      </c>
      <c r="AP133" s="120">
        <f>SUMIF($E$4:$E$122,"520",$AP$4:$AP$122)</f>
        <v>0</v>
      </c>
      <c r="AQ133" s="120">
        <f>SUMIF($E$4:$E$122,"520",$AQ$4:$AQ$122)</f>
        <v>0</v>
      </c>
      <c r="AR133" s="120">
        <f>SUMIF($E$4:$E$122,"520",$AR$4:$AR$122)</f>
        <v>0</v>
      </c>
      <c r="AS133" s="120">
        <f>SUMIF($E$4:$E$122,"520",$AS$4:$AS$122)</f>
        <v>1463617711</v>
      </c>
      <c r="AT133" s="120">
        <f>SUMIF($E$4:$E$122,"520",$AT$4:$AT$122)</f>
        <v>37422752</v>
      </c>
      <c r="AU133" s="120">
        <f>SUMIF($E$4:$E$122,"520",$AU$4:$AU$122)</f>
        <v>0</v>
      </c>
      <c r="AV133" s="120">
        <f>SUMIF($E$4:$E$122,"520",$AV$4:$AV$122)</f>
        <v>48240339</v>
      </c>
      <c r="AW133" s="120">
        <f>SUMIF($E$4:$E$122,"520",$AW$4:$AW$122)</f>
        <v>0</v>
      </c>
      <c r="AX133" s="120">
        <f>SUMIF($E$4:$E$122,"520",$AX$4:$AX$122)</f>
        <v>0</v>
      </c>
      <c r="AY133" s="120">
        <f>SUMIF($E$4:$E$122,"520",$AY$4:$AY$122)</f>
        <v>364047041</v>
      </c>
      <c r="AZ133" s="105">
        <f t="shared" si="123"/>
        <v>0.38744462307087368</v>
      </c>
      <c r="BA133" s="28">
        <f t="shared" si="124"/>
        <v>1374063756</v>
      </c>
      <c r="BB133" s="123">
        <f>SUMIF($E$4:$E$122,"520",$BB$4:$BB$122)</f>
        <v>0</v>
      </c>
      <c r="BC133" s="123">
        <f>SUMIF($E$4:$E$122,"520",$BC$4:$BC$122)</f>
        <v>266143795</v>
      </c>
      <c r="BD133" s="123">
        <f>SUMIF($E$4:$E$122,"520",$BD$4:$BD$122)</f>
        <v>0</v>
      </c>
      <c r="BE133" s="123">
        <f>SUMIF($E$4:$E$122,"520",$BE$4:$BE$122)</f>
        <v>0</v>
      </c>
      <c r="BF133" s="123">
        <f>SUMIF($E$4:$E$122,"520",$BF$4:$BF$122)</f>
        <v>6000000</v>
      </c>
      <c r="BG133" s="123">
        <f>SUMIF($E$4:$E$122,"520",$BG$4:$BG$122)</f>
        <v>0</v>
      </c>
      <c r="BH133" s="123">
        <f>SUMIF($E$4:$E$122,"520",$BH$4:$BH$122)</f>
        <v>0</v>
      </c>
      <c r="BI133" s="123">
        <f>SUMIF($E$4:$E$122,"520",$BI$4:$BI$122)</f>
        <v>0</v>
      </c>
      <c r="BJ133" s="123">
        <f>SUMIF($E$4:$E$122,"520",$BJ$4:$BJ$122)</f>
        <v>0</v>
      </c>
      <c r="BK133" s="123">
        <f>SUMIF($E$4:$E$122,"520",$BK$4:$BK$122)</f>
        <v>0</v>
      </c>
      <c r="BL133" s="123">
        <f>SUMIF($E$4:$E$122,"520",$BL$4:$BL$122)</f>
        <v>0</v>
      </c>
      <c r="BM133" s="123">
        <f>SUMIF($E$4:$E$122,"520",$BM$4:$BM$122)</f>
        <v>0</v>
      </c>
      <c r="BN133" s="123">
        <f>SUMIF($E$4:$E$122,"520",$BN$4:$BN$122)</f>
        <v>0</v>
      </c>
      <c r="BO133" s="123">
        <f>SUMIF($E$4:$E$122,"520",$BO$4:$BO$122)</f>
        <v>0</v>
      </c>
      <c r="BP133" s="123">
        <f>SUMIF($E$4:$E$122,"520",$BP$4:$BP$122)</f>
        <v>536382289</v>
      </c>
      <c r="BQ133" s="123">
        <f>SUMIF($E$4:$E$122,"520",$BQ$4:$BQ$122)</f>
        <v>122577248</v>
      </c>
      <c r="BR133" s="123">
        <f>SUMIF($E$4:$E$122,"520",$BR$4:$BR$122)</f>
        <v>0</v>
      </c>
      <c r="BS133" s="123">
        <f>SUMIF($E$4:$E$122,"520",$BS$4:$BS$122)</f>
        <v>301759661</v>
      </c>
      <c r="BT133" s="123">
        <f>SUMIF($E$4:$E$122,"520",$BT$4:$BT$122)</f>
        <v>0</v>
      </c>
      <c r="BU133" s="123">
        <f>SUMIF($E$4:$E$122,"520",$BU$4:$BU$122)</f>
        <v>0</v>
      </c>
      <c r="BV133" s="124">
        <f>SUMIF($E$4:$E$122,"520",$BV$4:$BV$122)</f>
        <v>141200763</v>
      </c>
      <c r="BW133" s="125">
        <f t="shared" si="125"/>
        <v>0.53587683105093531</v>
      </c>
      <c r="BX133" s="28">
        <f t="shared" si="126"/>
        <v>1900475287</v>
      </c>
      <c r="BY133" s="120">
        <f>SUMIF($E$4:$E$122,"520",$BY$4:$BY$122)</f>
        <v>0</v>
      </c>
      <c r="BZ133" s="120">
        <f>SUMIF($E$4:$E$122,"520",$BZ$4:$BZ$122)</f>
        <v>182496441</v>
      </c>
      <c r="CA133" s="120">
        <f>SUMIF($E$4:$E$122,"520",$CA$4:$CA$122)</f>
        <v>0</v>
      </c>
      <c r="CB133" s="120">
        <f>SUMIF($E$4:$E$122,"520",$CB$4:$CB$122)</f>
        <v>0</v>
      </c>
      <c r="CC133" s="120">
        <f>SUMIF($E$4:$E$122,"520",$CC$4:$CC$122)</f>
        <v>0</v>
      </c>
      <c r="CD133" s="120">
        <f>SUMIF($E$4:$E$122,"520",$CD$4:$CD$122)</f>
        <v>0</v>
      </c>
      <c r="CE133" s="120">
        <f>SUMIF($E$4:$E$122,"520",$CE$4:$CE$122)</f>
        <v>0</v>
      </c>
      <c r="CF133" s="120">
        <f>SUMIF($E$4:$E$122,"520",$CF$4:$CF$122)</f>
        <v>0</v>
      </c>
      <c r="CG133" s="120">
        <f>SUMIF($E$4:$E$122,"520",$CG$4:$CG$122)</f>
        <v>0</v>
      </c>
      <c r="CH133" s="120">
        <f>SUMIF($E$4:$E$122,"520",$CH$4:$CH$122)</f>
        <v>0</v>
      </c>
      <c r="CI133" s="120">
        <f>SUMIF($E$4:$E$122,"520",$CI$4:$CI$122)</f>
        <v>0</v>
      </c>
      <c r="CJ133" s="120">
        <f>SUMIF($E$4:$E$122,"520",$CJ$4:$CJ$122)</f>
        <v>0</v>
      </c>
      <c r="CK133" s="120">
        <f>SUMIF($E$4:$E$122,"520",$CK$4:$CK$122)</f>
        <v>0</v>
      </c>
      <c r="CL133" s="120">
        <f>SUMIF($E$4:$E$122,"520",$CL$4:$CL$122)</f>
        <v>0</v>
      </c>
      <c r="CM133" s="120">
        <f>SUMIF($E$4:$E$122,"520",$CM$4:$CM$122)</f>
        <v>1348494764</v>
      </c>
      <c r="CN133" s="120">
        <f>SUMIF($E$4:$E$122,"520",$CN$4:$CN$122)</f>
        <v>30541472</v>
      </c>
      <c r="CO133" s="120">
        <f>SUMIF($E$4:$E$122,"520",$CO$4:$CO$122)</f>
        <v>0</v>
      </c>
      <c r="CP133" s="120">
        <f>SUMIF($E$4:$E$122,"520",$CP$4:$CP$122)</f>
        <v>39993439</v>
      </c>
      <c r="CQ133" s="120">
        <f>SUMIF($E$4:$E$122,"520",$CQ$4:$CQ$122)</f>
        <v>0</v>
      </c>
      <c r="CR133" s="120">
        <f>SUMIF($E$4:$E$122,"520",$CR$4:$CR$122)</f>
        <v>0</v>
      </c>
      <c r="CS133" s="126">
        <f>SUMIF($E$4:$E$122,"520",$CS$4:$CS$122)</f>
        <v>298949171</v>
      </c>
      <c r="CT133" s="25">
        <f t="shared" si="127"/>
        <v>0.46412316894906469</v>
      </c>
      <c r="CU133" s="28">
        <f t="shared" si="128"/>
        <v>1646002517</v>
      </c>
      <c r="CV133" s="123">
        <f>SUMIF($E$4:$E$122,"520",$CV$4:$CV$122)</f>
        <v>0</v>
      </c>
      <c r="CW133" s="123">
        <f>SUMIF($E$4:$E$122,"520",$CW$4:$CW$122)</f>
        <v>342733559</v>
      </c>
      <c r="CX133" s="123">
        <f>SUMIF($E$4:$E$122,"520",$CX$4:$CX$122)</f>
        <v>0</v>
      </c>
      <c r="CY133" s="123">
        <f>SUMIF($E$4:$E$122,"520",$CY$4:$CY$122)</f>
        <v>0</v>
      </c>
      <c r="CZ133" s="123">
        <f>SUMIF($E$4:$E$122,"520",$CZ$4:$CZ$122)</f>
        <v>6000000</v>
      </c>
      <c r="DA133" s="123">
        <f>SUMIF($E$4:$E$122,"520",$DA$4:$DA$122)</f>
        <v>0</v>
      </c>
      <c r="DB133" s="123">
        <f>SUMIF($E$4:$E$122,"520",$DB$4:$DB$122)</f>
        <v>0</v>
      </c>
      <c r="DC133" s="123">
        <f>SUMIF($E$4:$E$122,"520",$DC$4:$DC$122)</f>
        <v>0</v>
      </c>
      <c r="DD133" s="123">
        <f>SUMIF($E$4:$E$122,"520",$DD$4:$DD$122)</f>
        <v>0</v>
      </c>
      <c r="DE133" s="127">
        <f>SUMIF($E$4:$E$122,"520",$DE$4:$DE$122)</f>
        <v>0</v>
      </c>
      <c r="DF133" s="127">
        <f>SUMIF($E$4:$E$122,"520",$DF$4:$DF$122)</f>
        <v>0</v>
      </c>
      <c r="DG133" s="127">
        <f>SUMIF($E$4:$E$122,"520",$DG$4:$DG$122)</f>
        <v>0</v>
      </c>
      <c r="DH133" s="127">
        <f>SUMIF($E$4:$E$122,"520",$DH$4:$DH$122)</f>
        <v>0</v>
      </c>
      <c r="DI133" s="127">
        <f>SUMIF($E$4:$E$122,"520",$DI$4:$DI$122)</f>
        <v>0</v>
      </c>
      <c r="DJ133" s="127">
        <f>SUMIF($E$4:$E$122,"520",$DJ$4:$DJ$122)</f>
        <v>651505236</v>
      </c>
      <c r="DK133" s="127">
        <f>SUMIF($E$4:$E$122,"520",$DK$4:$DK$122)</f>
        <v>129458528</v>
      </c>
      <c r="DL133" s="127">
        <f>SUMIF($E$4:$E$122,"520",$DL$4:$DL$122)</f>
        <v>0</v>
      </c>
      <c r="DM133" s="127">
        <f>SUMIF($E$4:$E$122,"520",$DM$4:$DM$122)</f>
        <v>310006561</v>
      </c>
      <c r="DN133" s="127">
        <f>SUMIF($E$4:$E$122,"520",$DN$4:$DN$122)</f>
        <v>0</v>
      </c>
      <c r="DO133" s="127">
        <f>SUMIF($E$4:$E$122,"520",$DO$4:$DO$122)</f>
        <v>0</v>
      </c>
      <c r="DP133" s="127">
        <f>SUMIF($E$4:$E$122,"520",$DP$4:$DP$122)</f>
        <v>206298633</v>
      </c>
      <c r="DR133" s="29">
        <f t="shared" si="129"/>
        <v>3546477804</v>
      </c>
      <c r="DS133" s="29">
        <f t="shared" si="130"/>
        <v>3546477804</v>
      </c>
      <c r="DT133" s="29">
        <f t="shared" si="131"/>
        <v>3546477804</v>
      </c>
    </row>
    <row r="134" spans="3:126" hidden="1" x14ac:dyDescent="0.25">
      <c r="C134" s="130"/>
      <c r="D134" s="118" t="s">
        <v>370</v>
      </c>
      <c r="E134" s="111" t="s">
        <v>371</v>
      </c>
      <c r="F134" s="119"/>
      <c r="G134" s="120">
        <f>SUMIF($E$4:$E$122,"520-2",$G$4:$G$122)</f>
        <v>0</v>
      </c>
      <c r="H134" s="121"/>
      <c r="I134" s="121"/>
      <c r="J134" s="121"/>
      <c r="K134" s="120">
        <f>SUMIF($E$4:$E$122,"520-2",$K$4:$K$122)</f>
        <v>0</v>
      </c>
      <c r="L134" s="121"/>
      <c r="M134" s="121"/>
      <c r="N134" s="119">
        <f>SUMIF($E$4:$E$122,"520-2",$N$4:$N$122)</f>
        <v>0</v>
      </c>
      <c r="O134" s="121"/>
      <c r="P134" s="121"/>
      <c r="Q134" s="121"/>
      <c r="R134" s="121"/>
      <c r="S134" s="121"/>
      <c r="T134" s="121"/>
      <c r="U134" s="121"/>
      <c r="V134" s="121"/>
      <c r="W134" s="121"/>
      <c r="X134" s="119">
        <f>SUMIF($E$4:$E$122,"520-2",$X$4:$X$122)</f>
        <v>0</v>
      </c>
      <c r="Y134" s="119">
        <f>SUMIF($E$4:$E$122,"520-2",$Y$4:$Y$122)</f>
        <v>0</v>
      </c>
      <c r="Z134" s="119">
        <f>SUMIF($E$4:$E$115,"520-2",$Z$4:$Z$115)</f>
        <v>0</v>
      </c>
      <c r="AA134" s="121"/>
      <c r="AB134" s="119">
        <f>SUMIF($E$4:$E$122,"520-2",$AB$4:$AB$122)</f>
        <v>0</v>
      </c>
      <c r="AC134" s="122" t="e">
        <f t="shared" si="122"/>
        <v>#DIV/0!</v>
      </c>
      <c r="AD134" s="28">
        <f t="shared" ref="AD134" si="133">SUM(AE134:AY134)</f>
        <v>125000000</v>
      </c>
      <c r="AE134" s="120">
        <f>SUMIF($E$4:$E$122,"520-2",$AE$4:$AE$122)</f>
        <v>0</v>
      </c>
      <c r="AF134" s="120">
        <f>SUMIF($E$4:$E$122,"520-2",$AF$4:$AF$122)</f>
        <v>0</v>
      </c>
      <c r="AG134" s="120"/>
      <c r="AH134" s="120">
        <f>SUMIF($E$4:$E$122,"111",$AF$4:$AF$122)</f>
        <v>125000000</v>
      </c>
      <c r="AI134" s="120">
        <f>SUMIF($E$4:$E$122,"520-2",$AI$4:$AI$122)</f>
        <v>0</v>
      </c>
      <c r="AJ134" s="120">
        <f>SUMIF($E$4:$E$122,"520-2",$AJ$4:$AJ$122)</f>
        <v>0</v>
      </c>
      <c r="AK134" s="120">
        <f>SUMIF($E$4:$E$122,"520-2",$AK$4:$AK$122)</f>
        <v>0</v>
      </c>
      <c r="AL134" s="120">
        <f>SUMIF($E$4:$E$122,"520-2",$AL$4:$AL$122)</f>
        <v>0</v>
      </c>
      <c r="AM134" s="120">
        <f>SUMIF($E$4:$E$122,"520-2",$AM$4:$AM$122)</f>
        <v>0</v>
      </c>
      <c r="AN134" s="120">
        <f>SUMIF($E$4:$E$122,"520-2",$AN$4:$AN$122)</f>
        <v>0</v>
      </c>
      <c r="AO134" s="120">
        <f>SUMIF($E$4:$E$122,"520-2",$AO$4:$AO$122)</f>
        <v>0</v>
      </c>
      <c r="AP134" s="120">
        <f>SUMIF($E$4:$E$122,"520-2",$AP$4:$AP$122)</f>
        <v>0</v>
      </c>
      <c r="AQ134" s="120">
        <f>SUMIF($E$4:$E$122,"520-2",$AQ$4:$AQ$122)</f>
        <v>0</v>
      </c>
      <c r="AR134" s="120">
        <f>SUMIF($E$4:$E$122,"520-2",$AR$4:$AR$122)</f>
        <v>0</v>
      </c>
      <c r="AS134" s="120">
        <f>SUMIF($E$4:$E$122,"520-2",$AS$4:$AS$122)</f>
        <v>0</v>
      </c>
      <c r="AT134" s="120">
        <f>SUMIF($E$4:$E$122,"520-2",$AT$4:$AT$122)</f>
        <v>0</v>
      </c>
      <c r="AU134" s="120">
        <f>SUMIF($E$4:$E$122,"520-2",$AU$4:$AU$122)</f>
        <v>0</v>
      </c>
      <c r="AV134" s="120">
        <f>SUMIF($E$4:$E$122,"520-2",$AV$4:$AV$122)</f>
        <v>0</v>
      </c>
      <c r="AW134" s="120">
        <f>SUMIF($E$4:$E$122,"520-2",$AW$4:$AW$122)</f>
        <v>0</v>
      </c>
      <c r="AX134" s="120">
        <f>SUMIF($E$4:$E$122,"520-2",$AX$4:$AX$122)</f>
        <v>0</v>
      </c>
      <c r="AY134" s="120">
        <f>SUMIF($E$4:$E$122,"520-2",$AY$4:$AY$122)</f>
        <v>0</v>
      </c>
      <c r="AZ134" s="105" t="e">
        <f t="shared" si="123"/>
        <v>#DIV/0!</v>
      </c>
      <c r="BA134" s="28">
        <f t="shared" si="124"/>
        <v>0</v>
      </c>
      <c r="BB134" s="123"/>
      <c r="BC134" s="123"/>
      <c r="BD134" s="123"/>
      <c r="BE134" s="123"/>
      <c r="BF134" s="123">
        <f>SUMIF($E$4:$E$122,"520-2",$BF$4:$BF$122)</f>
        <v>0</v>
      </c>
      <c r="BG134" s="123"/>
      <c r="BH134" s="123"/>
      <c r="BI134" s="123"/>
      <c r="BJ134" s="123"/>
      <c r="BK134" s="123"/>
      <c r="BL134" s="123"/>
      <c r="BM134" s="123"/>
      <c r="BN134" s="123"/>
      <c r="BO134" s="123"/>
      <c r="BP134" s="123">
        <f>SUMIF($E$4:$E$122,"520-2",$BP$4:$BP$122)</f>
        <v>0</v>
      </c>
      <c r="BQ134" s="123"/>
      <c r="BR134" s="123"/>
      <c r="BS134" s="123">
        <f>SUMIF($E$4:$E$122,"520-2",$BS$4:$BS$122)</f>
        <v>0</v>
      </c>
      <c r="BT134" s="123">
        <f>SUMIF($E$4:$E$122,"520-2",$BT$4:$BT$122)</f>
        <v>0</v>
      </c>
      <c r="BU134" s="123">
        <f>SUMIF($E$4:$E$122,"520-2",$BU$4:$BU$122)</f>
        <v>0</v>
      </c>
      <c r="BV134" s="124">
        <f>SUMIF($E$4:$E$122,"520-2",$BV$4:$BV$122)</f>
        <v>0</v>
      </c>
      <c r="BW134" s="125" t="e">
        <f t="shared" si="125"/>
        <v>#DIV/0!</v>
      </c>
      <c r="BX134" s="28">
        <f t="shared" si="126"/>
        <v>32833600</v>
      </c>
      <c r="BY134" s="120">
        <f>SUMIF($E$4:$E$122,"520-2",$BY$4:$BY$122)</f>
        <v>0</v>
      </c>
      <c r="BZ134" s="120">
        <f>SUMIF($E$4:$E$122,"520-2",$BZ$4:$BZ$122)</f>
        <v>0</v>
      </c>
      <c r="CA134" s="120"/>
      <c r="CB134" s="120">
        <f>SUMIF($E$4:$E$122,"520-2",$CB$4:$CB$122)</f>
        <v>0</v>
      </c>
      <c r="CC134" s="120">
        <f>SUMIF($E$4:$E$122,"520-2",$CC$4:$CC$122)</f>
        <v>0</v>
      </c>
      <c r="CD134" s="120">
        <f>SUMIF($E$4:$E$122,"520-2",$CD$4:$CD$122)</f>
        <v>0</v>
      </c>
      <c r="CE134" s="120">
        <f>SUMIF($E$4:$E$122,"520-2",$CE$4:$CE$122)</f>
        <v>0</v>
      </c>
      <c r="CF134" s="120">
        <f>SUMIF($E$4:$E$122,"520-2",$CF$4:$CF$122)</f>
        <v>0</v>
      </c>
      <c r="CG134" s="120"/>
      <c r="CH134" s="120"/>
      <c r="CI134" s="120"/>
      <c r="CJ134" s="120"/>
      <c r="CK134" s="120"/>
      <c r="CL134" s="120">
        <f>SUMIF($E$4:$E$122,"520-2",$CL$4:$CL$122)</f>
        <v>0</v>
      </c>
      <c r="CM134" s="120">
        <f>SUMIF($E$4:$E$122,"520-2",$CM$4:$CM$122)</f>
        <v>0</v>
      </c>
      <c r="CN134" s="120"/>
      <c r="CO134" s="120"/>
      <c r="CP134" s="120">
        <f>SUMIF($E$4:$E$122,"111",$CP$4:$CP$122)</f>
        <v>0</v>
      </c>
      <c r="CQ134" s="120">
        <f>SUMIF($E$4:$E$122,"520-2",$CQ$4:$CQ$122)</f>
        <v>0</v>
      </c>
      <c r="CR134" s="120">
        <f>+'[3]ENERO 2017'!$H$908</f>
        <v>32833600</v>
      </c>
      <c r="CS134" s="126">
        <f>SUMIF($E$4:$E$122,"520-2",$CS$4:$CS$122)</f>
        <v>0</v>
      </c>
      <c r="CT134" s="25" t="e">
        <f t="shared" si="127"/>
        <v>#DIV/0!</v>
      </c>
      <c r="CU134" s="28">
        <f t="shared" si="128"/>
        <v>0</v>
      </c>
      <c r="CV134" s="124"/>
      <c r="CW134" s="124"/>
      <c r="CX134" s="124"/>
      <c r="CY134" s="124"/>
      <c r="CZ134" s="124"/>
      <c r="DA134" s="123"/>
      <c r="DB134" s="123"/>
      <c r="DC134" s="123"/>
      <c r="DD134" s="123"/>
      <c r="DE134" s="127"/>
      <c r="DF134" s="127"/>
      <c r="DG134" s="127"/>
      <c r="DH134" s="127"/>
      <c r="DI134" s="127"/>
      <c r="DJ134" s="127">
        <f>SUMIF($E$4:$E$122,"520-2",$DJ$4:$DJ$122)</f>
        <v>0</v>
      </c>
      <c r="DK134" s="127"/>
      <c r="DL134" s="127"/>
      <c r="DM134" s="127">
        <f>SUMIF($E$4:$E$122,"520-2",$DM$4:$DM$122)</f>
        <v>0</v>
      </c>
      <c r="DN134" s="127">
        <f>SUMIF($E$4:$E$122,"520-2",$DN$4:$DN$122)</f>
        <v>0</v>
      </c>
      <c r="DO134" s="127">
        <f>SUMIF($E$4:$E$122,"520-2",$DO$4:$DO$122)</f>
        <v>0</v>
      </c>
      <c r="DP134" s="127">
        <f>SUMIF($E$4:$E$122,"520-2",$DP$4:$DP$122)</f>
        <v>0</v>
      </c>
      <c r="DR134" s="29">
        <f t="shared" si="129"/>
        <v>0</v>
      </c>
      <c r="DS134" s="29">
        <f t="shared" si="130"/>
        <v>125000000</v>
      </c>
      <c r="DT134" s="29">
        <f t="shared" si="131"/>
        <v>32833600</v>
      </c>
    </row>
    <row r="135" spans="3:126" ht="15.75" thickBot="1" x14ac:dyDescent="0.3">
      <c r="C135" s="176" t="s">
        <v>372</v>
      </c>
      <c r="D135" s="177"/>
      <c r="E135" s="132"/>
      <c r="F135" s="133"/>
      <c r="G135" s="134">
        <f>SUM(G127:G133)</f>
        <v>31837053487</v>
      </c>
      <c r="H135" s="134">
        <f t="shared" ref="H135:AB135" si="134">SUM(H127:H133)</f>
        <v>500683882</v>
      </c>
      <c r="I135" s="134">
        <f t="shared" si="134"/>
        <v>2882922911</v>
      </c>
      <c r="J135" s="134">
        <f t="shared" si="134"/>
        <v>290673084</v>
      </c>
      <c r="K135" s="134">
        <f t="shared" si="134"/>
        <v>12000000000</v>
      </c>
      <c r="L135" s="134">
        <f t="shared" si="134"/>
        <v>160000000</v>
      </c>
      <c r="M135" s="134">
        <f t="shared" si="134"/>
        <v>227821027</v>
      </c>
      <c r="N135" s="134">
        <f t="shared" si="134"/>
        <v>2111154640</v>
      </c>
      <c r="O135" s="134">
        <f t="shared" si="134"/>
        <v>301593520</v>
      </c>
      <c r="P135" s="134">
        <f t="shared" si="134"/>
        <v>276593520</v>
      </c>
      <c r="Q135" s="134">
        <f t="shared" si="134"/>
        <v>301593520</v>
      </c>
      <c r="R135" s="134">
        <f t="shared" si="134"/>
        <v>480000000</v>
      </c>
      <c r="S135" s="134">
        <f t="shared" si="134"/>
        <v>1940856</v>
      </c>
      <c r="T135" s="134">
        <f t="shared" si="134"/>
        <v>221734826</v>
      </c>
      <c r="U135" s="134">
        <f t="shared" si="134"/>
        <v>145276070</v>
      </c>
      <c r="V135" s="134">
        <f t="shared" si="134"/>
        <v>6119225925</v>
      </c>
      <c r="W135" s="134">
        <f t="shared" si="134"/>
        <v>1088378236</v>
      </c>
      <c r="X135" s="134">
        <f t="shared" si="134"/>
        <v>103081497</v>
      </c>
      <c r="Y135" s="134">
        <f t="shared" si="134"/>
        <v>1519582749</v>
      </c>
      <c r="Z135" s="134">
        <f t="shared" si="134"/>
        <v>1702623255</v>
      </c>
      <c r="AA135" s="134">
        <f t="shared" si="134"/>
        <v>53780728</v>
      </c>
      <c r="AB135" s="134">
        <f t="shared" si="134"/>
        <v>1348393241</v>
      </c>
      <c r="AC135" s="135">
        <f t="shared" si="122"/>
        <v>0.27792910272343757</v>
      </c>
      <c r="AD135" s="136">
        <f>SUM(AD127:AD133)</f>
        <v>8848443709</v>
      </c>
      <c r="AE135" s="136">
        <f t="shared" ref="AE135:AY135" si="135">SUM(AE127:AE133)</f>
        <v>298021182</v>
      </c>
      <c r="AF135" s="136">
        <f t="shared" si="135"/>
        <v>1906022727</v>
      </c>
      <c r="AG135" s="136">
        <f t="shared" si="135"/>
        <v>14782942</v>
      </c>
      <c r="AH135" s="136">
        <f t="shared" si="135"/>
        <v>0</v>
      </c>
      <c r="AI135" s="136">
        <f t="shared" si="135"/>
        <v>107872340</v>
      </c>
      <c r="AJ135" s="136">
        <f t="shared" si="135"/>
        <v>0</v>
      </c>
      <c r="AK135" s="136">
        <f t="shared" si="135"/>
        <v>664210910</v>
      </c>
      <c r="AL135" s="136">
        <f t="shared" si="135"/>
        <v>19081150</v>
      </c>
      <c r="AM135" s="136">
        <f t="shared" si="135"/>
        <v>26047800</v>
      </c>
      <c r="AN135" s="136">
        <f t="shared" si="135"/>
        <v>9169750</v>
      </c>
      <c r="AO135" s="136">
        <f t="shared" si="135"/>
        <v>58921834</v>
      </c>
      <c r="AP135" s="136">
        <f t="shared" si="135"/>
        <v>0</v>
      </c>
      <c r="AQ135" s="136">
        <f t="shared" si="135"/>
        <v>0</v>
      </c>
      <c r="AR135" s="136">
        <f t="shared" si="135"/>
        <v>0</v>
      </c>
      <c r="AS135" s="136">
        <f t="shared" si="135"/>
        <v>2737682618</v>
      </c>
      <c r="AT135" s="136">
        <f t="shared" si="135"/>
        <v>192229755</v>
      </c>
      <c r="AU135" s="136">
        <f t="shared" si="135"/>
        <v>0</v>
      </c>
      <c r="AV135" s="136">
        <f t="shared" si="135"/>
        <v>711075963</v>
      </c>
      <c r="AW135" s="136">
        <f t="shared" si="135"/>
        <v>1517397706</v>
      </c>
      <c r="AX135" s="136">
        <f t="shared" si="135"/>
        <v>0</v>
      </c>
      <c r="AY135" s="136">
        <f t="shared" si="135"/>
        <v>585927032</v>
      </c>
      <c r="AZ135" s="137">
        <f t="shared" si="123"/>
        <v>0.72207089727656237</v>
      </c>
      <c r="BA135" s="136">
        <f>SUM(BA127:BA133)</f>
        <v>22988609778</v>
      </c>
      <c r="BB135" s="136">
        <f t="shared" ref="BB135:BV135" si="136">SUM(BB127:BB133)</f>
        <v>202662700</v>
      </c>
      <c r="BC135" s="136">
        <f t="shared" si="136"/>
        <v>976900184</v>
      </c>
      <c r="BD135" s="136">
        <f t="shared" si="136"/>
        <v>275890142</v>
      </c>
      <c r="BE135" s="136">
        <f t="shared" si="136"/>
        <v>12000000000</v>
      </c>
      <c r="BF135" s="136">
        <f t="shared" si="136"/>
        <v>52127660</v>
      </c>
      <c r="BG135" s="136">
        <f t="shared" si="136"/>
        <v>227821027</v>
      </c>
      <c r="BH135" s="136">
        <f t="shared" si="136"/>
        <v>1446943730</v>
      </c>
      <c r="BI135" s="136">
        <f t="shared" si="136"/>
        <v>282512370</v>
      </c>
      <c r="BJ135" s="136">
        <f t="shared" si="136"/>
        <v>250545720</v>
      </c>
      <c r="BK135" s="136">
        <f t="shared" si="136"/>
        <v>292423770</v>
      </c>
      <c r="BL135" s="136">
        <f t="shared" si="136"/>
        <v>421078166</v>
      </c>
      <c r="BM135" s="136">
        <f t="shared" si="136"/>
        <v>1940856</v>
      </c>
      <c r="BN135" s="136">
        <f t="shared" si="136"/>
        <v>221734826</v>
      </c>
      <c r="BO135" s="136">
        <f t="shared" si="136"/>
        <v>145276070</v>
      </c>
      <c r="BP135" s="136">
        <f t="shared" si="136"/>
        <v>3381543307</v>
      </c>
      <c r="BQ135" s="136">
        <f t="shared" si="136"/>
        <v>896148481</v>
      </c>
      <c r="BR135" s="136">
        <f t="shared" si="136"/>
        <v>103081497</v>
      </c>
      <c r="BS135" s="136">
        <f t="shared" si="136"/>
        <v>808506786</v>
      </c>
      <c r="BT135" s="136">
        <f t="shared" si="136"/>
        <v>185225549</v>
      </c>
      <c r="BU135" s="136">
        <f t="shared" si="136"/>
        <v>53780728</v>
      </c>
      <c r="BV135" s="136">
        <f t="shared" si="136"/>
        <v>762466209</v>
      </c>
      <c r="BW135" s="138">
        <f t="shared" si="125"/>
        <v>0.21413365011255633</v>
      </c>
      <c r="BX135" s="139">
        <f>SUM(BX127:BX133)</f>
        <v>6817384472</v>
      </c>
      <c r="BY135" s="139">
        <f t="shared" ref="BY135:CS135" si="137">SUM(BY127:BY133)</f>
        <v>258021182</v>
      </c>
      <c r="BZ135" s="139">
        <f t="shared" si="137"/>
        <v>1160995085</v>
      </c>
      <c r="CA135" s="139">
        <f t="shared" si="137"/>
        <v>0</v>
      </c>
      <c r="CB135" s="139">
        <f t="shared" si="137"/>
        <v>0</v>
      </c>
      <c r="CC135" s="139">
        <f t="shared" si="137"/>
        <v>107847048</v>
      </c>
      <c r="CD135" s="139">
        <f t="shared" si="137"/>
        <v>0</v>
      </c>
      <c r="CE135" s="139">
        <f t="shared" si="137"/>
        <v>662247162</v>
      </c>
      <c r="CF135" s="139">
        <f t="shared" si="137"/>
        <v>17735950</v>
      </c>
      <c r="CG135" s="139">
        <f t="shared" si="137"/>
        <v>26047800</v>
      </c>
      <c r="CH135" s="139">
        <f t="shared" si="137"/>
        <v>9169750</v>
      </c>
      <c r="CI135" s="139">
        <f t="shared" si="137"/>
        <v>31733334</v>
      </c>
      <c r="CJ135" s="139">
        <f t="shared" si="137"/>
        <v>0</v>
      </c>
      <c r="CK135" s="139">
        <f t="shared" si="137"/>
        <v>0</v>
      </c>
      <c r="CL135" s="139">
        <f t="shared" si="137"/>
        <v>0</v>
      </c>
      <c r="CM135" s="139">
        <f t="shared" si="137"/>
        <v>1924652170</v>
      </c>
      <c r="CN135" s="139">
        <f t="shared" si="137"/>
        <v>149803615</v>
      </c>
      <c r="CO135" s="139">
        <f t="shared" si="137"/>
        <v>0</v>
      </c>
      <c r="CP135" s="139">
        <f t="shared" si="137"/>
        <v>540345479</v>
      </c>
      <c r="CQ135" s="139">
        <f t="shared" si="137"/>
        <v>1434924732</v>
      </c>
      <c r="CR135" s="139">
        <f t="shared" si="137"/>
        <v>0</v>
      </c>
      <c r="CS135" s="139">
        <f t="shared" si="137"/>
        <v>493861165</v>
      </c>
      <c r="CT135" s="140">
        <f t="shared" si="127"/>
        <v>0.78586634988744364</v>
      </c>
      <c r="CU135" s="134">
        <f ca="1">SUM(CU127:CU133)</f>
        <v>25019669015</v>
      </c>
      <c r="CV135" s="134">
        <f t="shared" ref="CV135:DP135" ca="1" si="138">SUM(CV127:CV133)</f>
        <v>242662700</v>
      </c>
      <c r="CW135" s="134">
        <f t="shared" si="138"/>
        <v>1721927826</v>
      </c>
      <c r="CX135" s="134">
        <f t="shared" si="138"/>
        <v>290673084</v>
      </c>
      <c r="CY135" s="134">
        <f t="shared" si="138"/>
        <v>12000000000</v>
      </c>
      <c r="CZ135" s="134">
        <f t="shared" si="138"/>
        <v>52152952</v>
      </c>
      <c r="DA135" s="134">
        <f t="shared" si="138"/>
        <v>227821027</v>
      </c>
      <c r="DB135" s="134">
        <f t="shared" si="138"/>
        <v>1448907478</v>
      </c>
      <c r="DC135" s="134">
        <f t="shared" si="138"/>
        <v>283857570</v>
      </c>
      <c r="DD135" s="134">
        <f t="shared" si="138"/>
        <v>250545720</v>
      </c>
      <c r="DE135" s="134">
        <f t="shared" si="138"/>
        <v>292423770</v>
      </c>
      <c r="DF135" s="134">
        <f t="shared" si="138"/>
        <v>448266666</v>
      </c>
      <c r="DG135" s="134">
        <f t="shared" si="138"/>
        <v>1940856</v>
      </c>
      <c r="DH135" s="134">
        <f t="shared" si="138"/>
        <v>221734826</v>
      </c>
      <c r="DI135" s="134">
        <f t="shared" si="138"/>
        <v>145276070</v>
      </c>
      <c r="DJ135" s="134">
        <f t="shared" si="138"/>
        <v>4194573755</v>
      </c>
      <c r="DK135" s="134">
        <f t="shared" si="138"/>
        <v>938574621</v>
      </c>
      <c r="DL135" s="134">
        <f t="shared" si="138"/>
        <v>103081497</v>
      </c>
      <c r="DM135" s="134">
        <f t="shared" si="138"/>
        <v>979237270</v>
      </c>
      <c r="DN135" s="134">
        <f t="shared" si="138"/>
        <v>267698523</v>
      </c>
      <c r="DO135" s="134">
        <f t="shared" si="138"/>
        <v>53780728</v>
      </c>
      <c r="DP135" s="134">
        <f t="shared" si="138"/>
        <v>854532076</v>
      </c>
      <c r="DR135" s="29">
        <f t="shared" si="129"/>
        <v>31837053487</v>
      </c>
      <c r="DS135" s="29">
        <f t="shared" si="130"/>
        <v>31837053487</v>
      </c>
      <c r="DT135" s="29">
        <f ca="1">+BX135+CU135</f>
        <v>31837053487</v>
      </c>
    </row>
    <row r="136" spans="3:126" ht="15.75" thickTop="1" x14ac:dyDescent="0.25">
      <c r="G136" s="37">
        <f t="shared" ref="G136:AB136" si="139">+G125-G135</f>
        <v>0</v>
      </c>
      <c r="H136" s="37">
        <f t="shared" si="139"/>
        <v>0</v>
      </c>
      <c r="I136" s="37">
        <f t="shared" si="139"/>
        <v>0</v>
      </c>
      <c r="J136" s="37">
        <f t="shared" si="139"/>
        <v>0</v>
      </c>
      <c r="K136" s="37">
        <f t="shared" si="139"/>
        <v>0</v>
      </c>
      <c r="L136" s="37">
        <f t="shared" si="139"/>
        <v>0</v>
      </c>
      <c r="M136" s="37">
        <f t="shared" si="139"/>
        <v>0</v>
      </c>
      <c r="N136" s="37">
        <f t="shared" si="139"/>
        <v>0</v>
      </c>
      <c r="O136" s="37">
        <f t="shared" si="139"/>
        <v>0</v>
      </c>
      <c r="P136" s="37">
        <f t="shared" si="139"/>
        <v>0</v>
      </c>
      <c r="Q136" s="37">
        <f t="shared" si="139"/>
        <v>0</v>
      </c>
      <c r="R136" s="37">
        <f t="shared" si="139"/>
        <v>0</v>
      </c>
      <c r="S136" s="37">
        <f t="shared" si="139"/>
        <v>0</v>
      </c>
      <c r="T136" s="37">
        <f t="shared" si="139"/>
        <v>0</v>
      </c>
      <c r="U136" s="37">
        <f t="shared" si="139"/>
        <v>0</v>
      </c>
      <c r="V136" s="37">
        <f t="shared" si="139"/>
        <v>0</v>
      </c>
      <c r="W136" s="37">
        <f t="shared" si="139"/>
        <v>0</v>
      </c>
      <c r="X136" s="37">
        <f t="shared" si="139"/>
        <v>0</v>
      </c>
      <c r="Y136" s="37">
        <f t="shared" si="139"/>
        <v>0</v>
      </c>
      <c r="Z136" s="37">
        <f t="shared" si="139"/>
        <v>0</v>
      </c>
      <c r="AA136" s="37">
        <f t="shared" si="139"/>
        <v>0</v>
      </c>
      <c r="AB136" s="37">
        <f t="shared" si="139"/>
        <v>0</v>
      </c>
      <c r="AD136" s="37">
        <f t="shared" ref="AD136:AY136" si="140">+AD125-AD135</f>
        <v>0</v>
      </c>
      <c r="AE136" s="37">
        <f t="shared" si="140"/>
        <v>0</v>
      </c>
      <c r="AF136" s="37">
        <f t="shared" si="140"/>
        <v>0</v>
      </c>
      <c r="AG136" s="37">
        <f t="shared" si="140"/>
        <v>0</v>
      </c>
      <c r="AH136" s="37">
        <f t="shared" si="140"/>
        <v>0</v>
      </c>
      <c r="AI136" s="37">
        <f t="shared" si="140"/>
        <v>0</v>
      </c>
      <c r="AJ136" s="37">
        <f t="shared" si="140"/>
        <v>0</v>
      </c>
      <c r="AK136" s="37">
        <f t="shared" si="140"/>
        <v>0</v>
      </c>
      <c r="AL136" s="37">
        <f t="shared" si="140"/>
        <v>0</v>
      </c>
      <c r="AM136" s="37">
        <f t="shared" si="140"/>
        <v>0</v>
      </c>
      <c r="AN136" s="37">
        <f t="shared" si="140"/>
        <v>0</v>
      </c>
      <c r="AO136" s="37">
        <f t="shared" si="140"/>
        <v>0</v>
      </c>
      <c r="AP136" s="37">
        <f t="shared" si="140"/>
        <v>0</v>
      </c>
      <c r="AQ136" s="37">
        <f t="shared" si="140"/>
        <v>0</v>
      </c>
      <c r="AR136" s="37">
        <f t="shared" si="140"/>
        <v>0</v>
      </c>
      <c r="AS136" s="37">
        <f t="shared" si="140"/>
        <v>0</v>
      </c>
      <c r="AT136" s="37">
        <f t="shared" si="140"/>
        <v>0</v>
      </c>
      <c r="AU136" s="37">
        <f t="shared" si="140"/>
        <v>0</v>
      </c>
      <c r="AV136" s="37">
        <f t="shared" si="140"/>
        <v>0</v>
      </c>
      <c r="AW136" s="37">
        <f t="shared" si="140"/>
        <v>0</v>
      </c>
      <c r="AX136" s="37">
        <f t="shared" si="140"/>
        <v>0</v>
      </c>
      <c r="AY136" s="37">
        <f t="shared" si="140"/>
        <v>0</v>
      </c>
      <c r="BA136" s="37">
        <f t="shared" ref="BA136:BS136" si="141">+BA125-BA135</f>
        <v>0</v>
      </c>
      <c r="BB136" s="37">
        <f t="shared" si="141"/>
        <v>0</v>
      </c>
      <c r="BC136" s="37">
        <f t="shared" si="141"/>
        <v>0</v>
      </c>
      <c r="BD136" s="37">
        <f t="shared" si="141"/>
        <v>0</v>
      </c>
      <c r="BE136" s="37">
        <f t="shared" si="141"/>
        <v>0</v>
      </c>
      <c r="BF136" s="37">
        <f t="shared" si="141"/>
        <v>0</v>
      </c>
      <c r="BG136" s="37">
        <f t="shared" si="141"/>
        <v>0</v>
      </c>
      <c r="BH136" s="37">
        <f t="shared" si="141"/>
        <v>0</v>
      </c>
      <c r="BI136" s="37">
        <f t="shared" si="141"/>
        <v>0</v>
      </c>
      <c r="BJ136" s="37">
        <f t="shared" si="141"/>
        <v>0</v>
      </c>
      <c r="BK136" s="37">
        <f t="shared" si="141"/>
        <v>0</v>
      </c>
      <c r="BL136" s="37">
        <f t="shared" si="141"/>
        <v>0</v>
      </c>
      <c r="BM136" s="37">
        <f t="shared" si="141"/>
        <v>0</v>
      </c>
      <c r="BN136" s="37">
        <f t="shared" si="141"/>
        <v>0</v>
      </c>
      <c r="BO136" s="37">
        <f t="shared" si="141"/>
        <v>0</v>
      </c>
      <c r="BP136" s="37">
        <f t="shared" si="141"/>
        <v>0</v>
      </c>
      <c r="BQ136" s="37">
        <f t="shared" si="141"/>
        <v>0</v>
      </c>
      <c r="BR136" s="37">
        <f t="shared" si="141"/>
        <v>0</v>
      </c>
      <c r="BS136" s="37">
        <f t="shared" si="141"/>
        <v>0</v>
      </c>
      <c r="BT136" s="37">
        <f>+BT125-BT135</f>
        <v>0</v>
      </c>
      <c r="BU136" s="37">
        <f>+BU125-BU135</f>
        <v>0</v>
      </c>
      <c r="BV136" s="37">
        <f>+BV125-BV135</f>
        <v>0</v>
      </c>
      <c r="BX136" s="37">
        <f t="shared" ref="BX136:CS136" si="142">+BX125-BX135</f>
        <v>0</v>
      </c>
      <c r="BY136" s="37">
        <f t="shared" si="142"/>
        <v>0</v>
      </c>
      <c r="BZ136" s="37">
        <f t="shared" si="142"/>
        <v>0</v>
      </c>
      <c r="CA136" s="37">
        <f t="shared" si="142"/>
        <v>0</v>
      </c>
      <c r="CB136" s="37">
        <f t="shared" si="142"/>
        <v>0</v>
      </c>
      <c r="CC136" s="37">
        <f t="shared" si="142"/>
        <v>0</v>
      </c>
      <c r="CD136" s="37">
        <f t="shared" si="142"/>
        <v>0</v>
      </c>
      <c r="CE136" s="37">
        <f t="shared" si="142"/>
        <v>0</v>
      </c>
      <c r="CF136" s="37">
        <f t="shared" si="142"/>
        <v>0</v>
      </c>
      <c r="CG136" s="37">
        <f t="shared" si="142"/>
        <v>0</v>
      </c>
      <c r="CH136" s="37">
        <f t="shared" si="142"/>
        <v>0</v>
      </c>
      <c r="CI136" s="37">
        <f t="shared" si="142"/>
        <v>0</v>
      </c>
      <c r="CJ136" s="37">
        <f t="shared" si="142"/>
        <v>0</v>
      </c>
      <c r="CK136" s="37">
        <f t="shared" si="142"/>
        <v>0</v>
      </c>
      <c r="CL136" s="37">
        <f t="shared" si="142"/>
        <v>0</v>
      </c>
      <c r="CM136" s="37">
        <f t="shared" si="142"/>
        <v>0</v>
      </c>
      <c r="CN136" s="37">
        <f t="shared" si="142"/>
        <v>0</v>
      </c>
      <c r="CO136" s="37">
        <f t="shared" si="142"/>
        <v>0</v>
      </c>
      <c r="CP136" s="37">
        <f t="shared" si="142"/>
        <v>0</v>
      </c>
      <c r="CQ136" s="37">
        <f t="shared" si="142"/>
        <v>0</v>
      </c>
      <c r="CR136" s="37">
        <f t="shared" si="142"/>
        <v>0</v>
      </c>
      <c r="CS136" s="37">
        <f t="shared" si="142"/>
        <v>0</v>
      </c>
      <c r="CT136" s="37"/>
      <c r="CU136" s="37">
        <f t="shared" ref="CU136:DP136" ca="1" si="143">+CU125-CU135</f>
        <v>0</v>
      </c>
      <c r="CV136" s="37">
        <f t="shared" ca="1" si="143"/>
        <v>0</v>
      </c>
      <c r="CW136" s="37">
        <f t="shared" si="143"/>
        <v>0</v>
      </c>
      <c r="CX136" s="37">
        <f t="shared" si="143"/>
        <v>0</v>
      </c>
      <c r="CY136" s="37">
        <f t="shared" si="143"/>
        <v>0</v>
      </c>
      <c r="CZ136" s="37">
        <f t="shared" si="143"/>
        <v>0</v>
      </c>
      <c r="DA136" s="37">
        <f t="shared" si="143"/>
        <v>0</v>
      </c>
      <c r="DB136" s="37">
        <f t="shared" si="143"/>
        <v>0</v>
      </c>
      <c r="DC136" s="37">
        <f t="shared" si="143"/>
        <v>0</v>
      </c>
      <c r="DD136" s="37">
        <f t="shared" si="143"/>
        <v>0</v>
      </c>
      <c r="DE136" s="37">
        <f t="shared" si="143"/>
        <v>0</v>
      </c>
      <c r="DF136" s="37">
        <f t="shared" si="143"/>
        <v>0</v>
      </c>
      <c r="DG136" s="37">
        <f t="shared" si="143"/>
        <v>0</v>
      </c>
      <c r="DH136" s="37">
        <f t="shared" si="143"/>
        <v>0</v>
      </c>
      <c r="DI136" s="37">
        <f t="shared" si="143"/>
        <v>0</v>
      </c>
      <c r="DJ136" s="37">
        <f t="shared" si="143"/>
        <v>0</v>
      </c>
      <c r="DK136" s="37">
        <f t="shared" si="143"/>
        <v>0</v>
      </c>
      <c r="DL136" s="37">
        <f t="shared" si="143"/>
        <v>0</v>
      </c>
      <c r="DM136" s="37">
        <f t="shared" si="143"/>
        <v>0</v>
      </c>
      <c r="DN136" s="37">
        <f t="shared" si="143"/>
        <v>0</v>
      </c>
      <c r="DO136" s="37">
        <f t="shared" si="143"/>
        <v>0</v>
      </c>
      <c r="DP136" s="37">
        <f t="shared" si="143"/>
        <v>0</v>
      </c>
      <c r="DS136" s="37"/>
    </row>
    <row r="137" spans="3:126" x14ac:dyDescent="0.25">
      <c r="G137" s="37"/>
      <c r="H137" s="37"/>
      <c r="I137" s="37"/>
      <c r="J137" s="37"/>
      <c r="K137" s="37"/>
      <c r="L137" s="37"/>
      <c r="M137" s="37"/>
      <c r="N137" s="37"/>
      <c r="O137" s="37"/>
      <c r="P137" s="37"/>
      <c r="Q137" s="37"/>
      <c r="R137" s="37"/>
      <c r="S137" s="37"/>
      <c r="T137" s="37"/>
      <c r="U137" s="37"/>
      <c r="V137" s="37"/>
      <c r="W137" s="37"/>
      <c r="X137" s="37"/>
      <c r="Y137" s="37"/>
      <c r="Z137" s="37"/>
      <c r="AA137" s="37"/>
      <c r="AB137" s="37"/>
      <c r="AD137" s="37">
        <f>+AD135+BA135</f>
        <v>31837053487</v>
      </c>
      <c r="AE137" s="37"/>
      <c r="AF137" s="37"/>
      <c r="AG137" s="37"/>
      <c r="AH137" s="37"/>
      <c r="AI137" s="37"/>
      <c r="AJ137" s="37"/>
      <c r="AK137" s="37"/>
      <c r="AL137" s="37"/>
      <c r="AM137" s="37"/>
      <c r="AN137" s="37"/>
      <c r="AO137" s="37"/>
      <c r="AP137" s="37"/>
      <c r="AQ137" s="37"/>
      <c r="AR137" s="37"/>
      <c r="AS137" s="37"/>
      <c r="AT137" s="37"/>
      <c r="AU137" s="37"/>
      <c r="AV137" s="37"/>
      <c r="AW137" s="37"/>
      <c r="AX137" s="37"/>
      <c r="AY137" s="37"/>
      <c r="BA137" s="37"/>
      <c r="BB137" s="37"/>
      <c r="BC137" s="37"/>
      <c r="BD137" s="37"/>
      <c r="BE137" s="37"/>
      <c r="BF137" s="37"/>
      <c r="BG137" s="37"/>
      <c r="BH137" s="37"/>
      <c r="BI137" s="37"/>
      <c r="BJ137" s="37"/>
      <c r="BK137" s="37"/>
      <c r="BL137" s="37"/>
      <c r="BM137" s="37"/>
      <c r="BN137" s="37"/>
      <c r="BO137" s="37"/>
      <c r="BP137" s="37"/>
      <c r="BQ137" s="37"/>
      <c r="BR137" s="37"/>
      <c r="BS137" s="37"/>
      <c r="BT137" s="37"/>
      <c r="BU137" s="37"/>
      <c r="BV137" s="37"/>
      <c r="BX137" s="37">
        <f ca="1">+BX135+CU135</f>
        <v>31837053487</v>
      </c>
      <c r="BY137" s="37"/>
      <c r="BZ137" s="37"/>
      <c r="CA137" s="37"/>
      <c r="CB137" s="37"/>
      <c r="CC137" s="37"/>
      <c r="CD137" s="37"/>
      <c r="CE137" s="37"/>
      <c r="CF137" s="37"/>
      <c r="CG137" s="37"/>
      <c r="CH137" s="37"/>
      <c r="CI137" s="37"/>
      <c r="CJ137" s="37"/>
      <c r="CK137" s="37"/>
      <c r="CL137" s="37"/>
      <c r="CM137" s="37"/>
      <c r="CN137" s="37"/>
      <c r="CO137" s="37"/>
      <c r="CP137" s="37"/>
      <c r="CQ137" s="37"/>
      <c r="CR137" s="37"/>
      <c r="CS137" s="37"/>
      <c r="CT137" s="37"/>
      <c r="CU137" s="37"/>
      <c r="CV137" s="37"/>
      <c r="CW137" s="37"/>
      <c r="CX137" s="37"/>
      <c r="CY137" s="37"/>
      <c r="CZ137" s="37"/>
      <c r="DA137" s="37"/>
      <c r="DB137" s="37"/>
      <c r="DC137" s="37"/>
      <c r="DD137" s="37"/>
      <c r="DE137" s="37"/>
      <c r="DF137" s="37"/>
      <c r="DG137" s="37"/>
      <c r="DH137" s="37"/>
      <c r="DI137" s="37"/>
      <c r="DJ137" s="37"/>
      <c r="DK137" s="37"/>
      <c r="DL137" s="37"/>
      <c r="DM137" s="37"/>
      <c r="DN137" s="37"/>
      <c r="DO137" s="37"/>
      <c r="DP137" s="37"/>
    </row>
    <row r="138" spans="3:126" x14ac:dyDescent="0.25">
      <c r="F138" s="37"/>
      <c r="G138" s="37"/>
      <c r="H138" s="37"/>
      <c r="I138" s="37"/>
      <c r="J138" s="37"/>
      <c r="K138" s="37"/>
      <c r="L138" s="37"/>
      <c r="M138" s="37"/>
      <c r="N138" s="37"/>
      <c r="O138" s="37"/>
      <c r="P138" s="37"/>
      <c r="Q138" s="37"/>
      <c r="R138" s="37"/>
      <c r="S138" s="37"/>
      <c r="T138" s="37"/>
      <c r="U138" s="37"/>
      <c r="V138" s="37"/>
      <c r="W138" s="37"/>
      <c r="X138" s="37"/>
      <c r="Y138" s="37"/>
      <c r="Z138" s="37"/>
      <c r="AA138" s="37"/>
      <c r="AB138" s="37"/>
      <c r="AD138" s="37"/>
      <c r="AE138" s="37"/>
      <c r="AF138" s="37"/>
      <c r="AG138" s="37"/>
      <c r="AH138" s="37"/>
      <c r="AI138" s="37"/>
      <c r="AJ138" s="37"/>
      <c r="AK138" s="37"/>
      <c r="AL138" s="37"/>
      <c r="AM138" s="37"/>
      <c r="AN138" s="37"/>
      <c r="AO138" s="37"/>
      <c r="AP138" s="37"/>
      <c r="AQ138" s="37"/>
      <c r="AR138" s="37"/>
      <c r="AS138" s="37"/>
      <c r="AT138" s="37"/>
      <c r="AU138" s="37"/>
      <c r="AV138" s="37"/>
      <c r="AW138" s="37"/>
      <c r="AX138" s="37"/>
      <c r="AY138" s="37"/>
      <c r="BA138" s="37"/>
      <c r="BB138" s="37"/>
      <c r="BC138" s="37"/>
      <c r="BD138" s="37"/>
      <c r="BE138" s="37"/>
      <c r="BF138" s="37"/>
      <c r="BG138" s="37"/>
      <c r="BH138" s="37"/>
      <c r="BI138" s="37"/>
      <c r="BJ138" s="37"/>
      <c r="BK138" s="37"/>
      <c r="BL138" s="37"/>
      <c r="BM138" s="37"/>
      <c r="BN138" s="37"/>
      <c r="BO138" s="37"/>
      <c r="BP138" s="37"/>
      <c r="BQ138" s="37"/>
      <c r="BR138" s="37"/>
      <c r="BS138" s="37"/>
      <c r="BT138" s="37"/>
      <c r="BU138" s="37"/>
      <c r="BV138" s="37"/>
      <c r="BX138" s="37"/>
      <c r="BY138" s="37"/>
      <c r="BZ138" s="37"/>
      <c r="CA138" s="37"/>
      <c r="CB138" s="37"/>
      <c r="CC138" s="37"/>
      <c r="CD138" s="37"/>
      <c r="CE138" s="37"/>
      <c r="CF138" s="37"/>
      <c r="CG138" s="37"/>
      <c r="CH138" s="37"/>
      <c r="CI138" s="37"/>
      <c r="CJ138" s="37"/>
      <c r="CK138" s="37"/>
      <c r="CL138" s="37"/>
      <c r="CM138" s="37"/>
      <c r="CN138" s="37"/>
      <c r="CO138" s="37"/>
      <c r="CP138" s="37"/>
      <c r="CQ138" s="37"/>
      <c r="CR138" s="37"/>
      <c r="CS138" s="37"/>
      <c r="CT138" s="37"/>
      <c r="CU138" s="37"/>
      <c r="CV138" s="37"/>
      <c r="CW138" s="37"/>
      <c r="CX138" s="37"/>
      <c r="CY138" s="37"/>
      <c r="CZ138" s="37"/>
      <c r="DA138" s="37"/>
      <c r="DB138" s="37"/>
      <c r="DC138" s="37"/>
      <c r="DD138" s="37"/>
      <c r="DE138" s="37"/>
      <c r="DF138" s="37"/>
      <c r="DG138" s="37"/>
      <c r="DH138" s="37"/>
      <c r="DI138" s="37"/>
      <c r="DJ138" s="37"/>
      <c r="DK138" s="37"/>
      <c r="DL138" s="37"/>
      <c r="DM138" s="37"/>
      <c r="DN138" s="37"/>
      <c r="DO138" s="37"/>
      <c r="DP138" s="37"/>
    </row>
    <row r="139" spans="3:126" x14ac:dyDescent="0.25">
      <c r="C139" s="141"/>
      <c r="D139" s="142"/>
      <c r="E139" s="143"/>
      <c r="F139" s="144"/>
      <c r="G139" s="145"/>
      <c r="AD139" s="37"/>
      <c r="AT139" s="37"/>
    </row>
    <row r="140" spans="3:126" x14ac:dyDescent="0.25">
      <c r="D140" s="142"/>
      <c r="F140" s="37"/>
      <c r="G140" s="145"/>
      <c r="H140" s="37"/>
      <c r="AB140" s="37"/>
      <c r="AF140" s="37"/>
      <c r="AG140" s="37"/>
      <c r="AH140" s="37"/>
      <c r="BX140" s="37"/>
      <c r="CB140" s="37"/>
    </row>
    <row r="141" spans="3:126" x14ac:dyDescent="0.25">
      <c r="D141" s="142"/>
      <c r="F141" s="37"/>
      <c r="G141" s="145"/>
      <c r="X141" s="37"/>
      <c r="AD141" s="37"/>
      <c r="AF141" s="37"/>
      <c r="AG141" s="37"/>
      <c r="AH141" s="37"/>
      <c r="BX141" s="37"/>
    </row>
    <row r="142" spans="3:126" x14ac:dyDescent="0.25">
      <c r="D142" s="146"/>
      <c r="F142" s="37"/>
      <c r="G142" s="145"/>
      <c r="AF142" s="37"/>
      <c r="AG142" s="37"/>
      <c r="AH142" s="37"/>
    </row>
    <row r="143" spans="3:126" x14ac:dyDescent="0.25">
      <c r="D143" s="146"/>
      <c r="F143" s="37"/>
      <c r="AF143" s="37"/>
      <c r="AG143" s="37"/>
      <c r="AH143" s="37"/>
    </row>
    <row r="144" spans="3:126" x14ac:dyDescent="0.25">
      <c r="D144" s="147"/>
      <c r="E144" s="148"/>
      <c r="F144" s="149"/>
      <c r="Z144" s="37"/>
      <c r="AD144" s="37"/>
      <c r="AF144" s="37"/>
      <c r="AG144" s="37"/>
      <c r="AH144" s="37"/>
    </row>
    <row r="145" spans="6:34" x14ac:dyDescent="0.25">
      <c r="F145" s="37"/>
      <c r="G145" s="37"/>
      <c r="I145" s="37"/>
      <c r="AF145" s="37"/>
      <c r="AG145" s="37"/>
      <c r="AH145" s="37"/>
    </row>
    <row r="146" spans="6:34" x14ac:dyDescent="0.25">
      <c r="AF146" s="37"/>
      <c r="AG146" s="37"/>
      <c r="AH146" s="37"/>
    </row>
    <row r="147" spans="6:34" x14ac:dyDescent="0.25">
      <c r="AF147" s="37"/>
      <c r="AG147" s="37"/>
    </row>
    <row r="148" spans="6:34" x14ac:dyDescent="0.25">
      <c r="AF148" s="37"/>
      <c r="AG148" s="37"/>
    </row>
    <row r="149" spans="6:34" x14ac:dyDescent="0.25">
      <c r="AH149" s="37"/>
    </row>
  </sheetData>
  <mergeCells count="58">
    <mergeCell ref="CU1:DP1"/>
    <mergeCell ref="C1:F1"/>
    <mergeCell ref="G1:AB1"/>
    <mergeCell ref="AD1:AY1"/>
    <mergeCell ref="BB1:BW1"/>
    <mergeCell ref="BX1:CS1"/>
    <mergeCell ref="A2:A3"/>
    <mergeCell ref="B2:B3"/>
    <mergeCell ref="C2:C3"/>
    <mergeCell ref="D2:D3"/>
    <mergeCell ref="E2:E3"/>
    <mergeCell ref="B29:B31"/>
    <mergeCell ref="G2:AB2"/>
    <mergeCell ref="AD2:AY2"/>
    <mergeCell ref="BB2:BL2"/>
    <mergeCell ref="BM2:BV2"/>
    <mergeCell ref="F2:F3"/>
    <mergeCell ref="CU2:DF2"/>
    <mergeCell ref="DG2:DP2"/>
    <mergeCell ref="B4:B8"/>
    <mergeCell ref="B9:B13"/>
    <mergeCell ref="B14:B17"/>
    <mergeCell ref="BY2:CJ2"/>
    <mergeCell ref="CM2:CS2"/>
    <mergeCell ref="A87:A90"/>
    <mergeCell ref="B88:B90"/>
    <mergeCell ref="B32:B33"/>
    <mergeCell ref="B35:E35"/>
    <mergeCell ref="B36:B42"/>
    <mergeCell ref="B44:B50"/>
    <mergeCell ref="A51:A58"/>
    <mergeCell ref="B51:B53"/>
    <mergeCell ref="B57:B58"/>
    <mergeCell ref="A72:A81"/>
    <mergeCell ref="B72:B74"/>
    <mergeCell ref="B76:B82"/>
    <mergeCell ref="A83:A86"/>
    <mergeCell ref="B83:B84"/>
    <mergeCell ref="B59:B60"/>
    <mergeCell ref="A62:A70"/>
    <mergeCell ref="B62:B64"/>
    <mergeCell ref="B68:B70"/>
    <mergeCell ref="B71:E71"/>
    <mergeCell ref="B91:F91"/>
    <mergeCell ref="A106:A115"/>
    <mergeCell ref="B107:B108"/>
    <mergeCell ref="B109:B115"/>
    <mergeCell ref="A116:A122"/>
    <mergeCell ref="B116:B119"/>
    <mergeCell ref="A92:A101"/>
    <mergeCell ref="B92:B94"/>
    <mergeCell ref="B97:B98"/>
    <mergeCell ref="B99:B100"/>
    <mergeCell ref="B123:D123"/>
    <mergeCell ref="C125:E125"/>
    <mergeCell ref="C135:D135"/>
    <mergeCell ref="B102:B104"/>
    <mergeCell ref="B105:F105"/>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Q149"/>
  <sheetViews>
    <sheetView showGridLines="0" zoomScaleNormal="100" zoomScalePageLayoutView="50" workbookViewId="0">
      <pane xSplit="3" ySplit="3" topLeftCell="D4" activePane="bottomRight" state="frozen"/>
      <selection activeCell="Z102" sqref="Z102"/>
      <selection pane="topRight" activeCell="Z102" sqref="Z102"/>
      <selection pane="bottomLeft" activeCell="Z102" sqref="Z102"/>
      <selection pane="bottomRight" activeCell="CT105" sqref="CT105"/>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hidden="1" customWidth="1"/>
    <col min="6" max="6" width="14.28515625" hidden="1" customWidth="1"/>
    <col min="7" max="7" width="16.85546875" customWidth="1"/>
    <col min="8" max="8" width="12.140625" hidden="1" customWidth="1"/>
    <col min="9"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1.140625" hidden="1" customWidth="1"/>
    <col min="22" max="22" width="14" hidden="1" customWidth="1"/>
    <col min="23" max="23" width="13.7109375" hidden="1" customWidth="1"/>
    <col min="24" max="24" width="12" hidden="1" customWidth="1"/>
    <col min="25" max="25" width="13.5703125" hidden="1" customWidth="1"/>
    <col min="26" max="26" width="13.28515625" hidden="1" customWidth="1"/>
    <col min="27" max="27" width="11.140625" hidden="1" customWidth="1"/>
    <col min="28" max="28" width="13.85546875" hidden="1" customWidth="1"/>
    <col min="29" max="29" width="8.28515625" customWidth="1"/>
    <col min="30" max="30" width="14.710937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7.7109375" hidden="1" customWidth="1"/>
    <col min="48" max="48" width="13.42578125" hidden="1" customWidth="1"/>
    <col min="49" max="49" width="14.8554687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5.140625" customWidth="1"/>
    <col min="122" max="122" width="11.42578125" customWidth="1"/>
  </cols>
  <sheetData>
    <row r="1" spans="1:120" ht="15" customHeight="1" x14ac:dyDescent="0.3">
      <c r="C1" s="229" t="s">
        <v>0</v>
      </c>
      <c r="D1" s="230"/>
      <c r="E1" s="230"/>
      <c r="F1" s="231"/>
      <c r="G1" s="244" t="s">
        <v>11</v>
      </c>
      <c r="H1" s="244" t="s">
        <v>11</v>
      </c>
      <c r="I1" s="244" t="s">
        <v>11</v>
      </c>
      <c r="J1" s="244" t="s">
        <v>11</v>
      </c>
      <c r="K1" s="244" t="s">
        <v>11</v>
      </c>
      <c r="L1" s="244" t="s">
        <v>11</v>
      </c>
      <c r="M1" s="244" t="s">
        <v>11</v>
      </c>
      <c r="N1" s="244" t="s">
        <v>11</v>
      </c>
      <c r="O1" s="244" t="s">
        <v>11</v>
      </c>
      <c r="P1" s="244" t="s">
        <v>11</v>
      </c>
      <c r="Q1" s="244" t="s">
        <v>11</v>
      </c>
      <c r="R1" s="244" t="s">
        <v>11</v>
      </c>
      <c r="S1" s="244" t="s">
        <v>11</v>
      </c>
      <c r="T1" s="244" t="s">
        <v>11</v>
      </c>
      <c r="U1" s="244" t="s">
        <v>11</v>
      </c>
      <c r="V1" s="244" t="s">
        <v>11</v>
      </c>
      <c r="W1" s="244" t="s">
        <v>11</v>
      </c>
      <c r="X1" s="244" t="s">
        <v>11</v>
      </c>
      <c r="Y1" s="244" t="s">
        <v>11</v>
      </c>
      <c r="Z1" s="244" t="s">
        <v>11</v>
      </c>
      <c r="AA1" s="244" t="s">
        <v>11</v>
      </c>
      <c r="AB1" s="244" t="s">
        <v>11</v>
      </c>
      <c r="AC1" s="243" t="s">
        <v>376</v>
      </c>
      <c r="AD1" s="243"/>
      <c r="AE1" s="152"/>
      <c r="AF1" s="152"/>
      <c r="AG1" s="152"/>
      <c r="AH1" s="152"/>
      <c r="AI1" s="152"/>
      <c r="AJ1" s="152"/>
      <c r="AK1" s="152"/>
      <c r="AL1" s="152"/>
      <c r="AM1" s="152"/>
      <c r="AN1" s="152"/>
      <c r="AO1" s="152"/>
      <c r="AP1" s="152"/>
      <c r="AQ1" s="152"/>
      <c r="AR1" s="152"/>
      <c r="AS1" s="152"/>
      <c r="AT1" s="152"/>
      <c r="AU1" s="152"/>
      <c r="AV1" s="152"/>
      <c r="AW1" s="152"/>
      <c r="AX1" s="152"/>
      <c r="AY1" s="153"/>
      <c r="AZ1" s="247" t="s">
        <v>373</v>
      </c>
      <c r="BA1" s="248"/>
      <c r="BB1" s="156" t="s">
        <v>3</v>
      </c>
      <c r="BC1" s="157"/>
      <c r="BD1" s="157"/>
      <c r="BE1" s="157"/>
      <c r="BF1" s="157"/>
      <c r="BG1" s="157"/>
      <c r="BH1" s="157"/>
      <c r="BI1" s="157"/>
      <c r="BJ1" s="157"/>
      <c r="BK1" s="157"/>
      <c r="BL1" s="157"/>
      <c r="BM1" s="157"/>
      <c r="BN1" s="157"/>
      <c r="BO1" s="157"/>
      <c r="BP1" s="157"/>
      <c r="BQ1" s="157"/>
      <c r="BR1" s="157"/>
      <c r="BS1" s="157"/>
      <c r="BT1" s="157"/>
      <c r="BU1" s="157"/>
      <c r="BV1" s="157"/>
      <c r="BW1" s="243" t="s">
        <v>375</v>
      </c>
      <c r="BX1" s="243"/>
      <c r="BY1" s="157"/>
      <c r="BZ1" s="157"/>
      <c r="CA1" s="157"/>
      <c r="CB1" s="157"/>
      <c r="CC1" s="157"/>
      <c r="CD1" s="157"/>
      <c r="CE1" s="157"/>
      <c r="CF1" s="157"/>
      <c r="CG1" s="157"/>
      <c r="CH1" s="157"/>
      <c r="CI1" s="157"/>
      <c r="CJ1" s="157"/>
      <c r="CK1" s="157"/>
      <c r="CL1" s="157"/>
      <c r="CM1" s="157"/>
      <c r="CN1" s="157"/>
      <c r="CO1" s="157"/>
      <c r="CP1" s="157"/>
      <c r="CQ1" s="157"/>
      <c r="CR1" s="157"/>
      <c r="CS1" s="158"/>
      <c r="CT1" s="239" t="s">
        <v>377</v>
      </c>
      <c r="CU1" s="240"/>
      <c r="CV1" s="157"/>
      <c r="CW1" s="157"/>
      <c r="CX1" s="157"/>
      <c r="CY1" s="157"/>
      <c r="CZ1" s="157"/>
      <c r="DA1" s="157"/>
      <c r="DB1" s="157"/>
      <c r="DC1" s="157"/>
      <c r="DD1" s="157"/>
      <c r="DE1" s="157"/>
      <c r="DF1" s="157"/>
      <c r="DG1" s="157"/>
      <c r="DH1" s="157"/>
      <c r="DI1" s="157"/>
      <c r="DJ1" s="157"/>
      <c r="DK1" s="157"/>
      <c r="DL1" s="157"/>
      <c r="DM1" s="157"/>
      <c r="DN1" s="157"/>
      <c r="DO1" s="157"/>
      <c r="DP1" s="157"/>
    </row>
    <row r="2" spans="1:120" ht="26.25" customHeight="1" x14ac:dyDescent="0.25">
      <c r="A2" s="224" t="s">
        <v>5</v>
      </c>
      <c r="B2" s="224" t="s">
        <v>6</v>
      </c>
      <c r="C2" s="222" t="s">
        <v>7</v>
      </c>
      <c r="D2" s="222" t="s">
        <v>8</v>
      </c>
      <c r="E2" s="225" t="s">
        <v>9</v>
      </c>
      <c r="F2" s="222" t="s">
        <v>10</v>
      </c>
      <c r="G2" s="245"/>
      <c r="H2" s="245"/>
      <c r="I2" s="245"/>
      <c r="J2" s="245"/>
      <c r="K2" s="245"/>
      <c r="L2" s="245"/>
      <c r="M2" s="245"/>
      <c r="N2" s="245"/>
      <c r="O2" s="245"/>
      <c r="P2" s="245"/>
      <c r="Q2" s="245"/>
      <c r="R2" s="245"/>
      <c r="S2" s="245"/>
      <c r="T2" s="245"/>
      <c r="U2" s="245"/>
      <c r="V2" s="245"/>
      <c r="W2" s="245"/>
      <c r="X2" s="245"/>
      <c r="Y2" s="245"/>
      <c r="Z2" s="245"/>
      <c r="AA2" s="245"/>
      <c r="AB2" s="245"/>
      <c r="AC2" s="243"/>
      <c r="AD2" s="243"/>
      <c r="AE2" s="9"/>
      <c r="AF2" s="9"/>
      <c r="AG2" s="9"/>
      <c r="AH2" s="9"/>
      <c r="AI2" s="9"/>
      <c r="AJ2" s="9"/>
      <c r="AK2" s="9"/>
      <c r="AL2" s="9"/>
      <c r="AM2" s="9"/>
      <c r="AN2" s="9"/>
      <c r="AO2" s="9"/>
      <c r="AP2" s="9"/>
      <c r="AQ2" s="9"/>
      <c r="AR2" s="9"/>
      <c r="AS2" s="9"/>
      <c r="AT2" s="9"/>
      <c r="AU2" s="9"/>
      <c r="AV2" s="9"/>
      <c r="AW2" s="9"/>
      <c r="AX2" s="9"/>
      <c r="AY2" s="155"/>
      <c r="AZ2" s="249"/>
      <c r="BA2" s="250"/>
      <c r="BB2" s="159" t="s">
        <v>13</v>
      </c>
      <c r="BC2" s="160"/>
      <c r="BD2" s="160"/>
      <c r="BE2" s="160"/>
      <c r="BF2" s="160"/>
      <c r="BG2" s="160"/>
      <c r="BH2" s="160"/>
      <c r="BI2" s="160"/>
      <c r="BJ2" s="160"/>
      <c r="BK2" s="160"/>
      <c r="BL2" s="161"/>
      <c r="BM2" s="159" t="s">
        <v>13</v>
      </c>
      <c r="BN2" s="160"/>
      <c r="BO2" s="160"/>
      <c r="BP2" s="160"/>
      <c r="BQ2" s="160"/>
      <c r="BR2" s="160"/>
      <c r="BS2" s="160"/>
      <c r="BT2" s="160"/>
      <c r="BU2" s="160"/>
      <c r="BV2" s="161"/>
      <c r="BW2" s="243"/>
      <c r="BX2" s="243"/>
      <c r="BY2" s="154" t="s">
        <v>14</v>
      </c>
      <c r="BZ2" s="9"/>
      <c r="CA2" s="9"/>
      <c r="CB2" s="9"/>
      <c r="CC2" s="9"/>
      <c r="CD2" s="9"/>
      <c r="CE2" s="9"/>
      <c r="CF2" s="9"/>
      <c r="CG2" s="9"/>
      <c r="CH2" s="9"/>
      <c r="CI2" s="9"/>
      <c r="CJ2" s="9"/>
      <c r="CK2" s="9"/>
      <c r="CL2" s="9"/>
      <c r="CM2" s="9"/>
      <c r="CN2" s="9"/>
      <c r="CO2" s="9"/>
      <c r="CP2" s="9"/>
      <c r="CQ2" s="9"/>
      <c r="CR2" s="9"/>
      <c r="CS2" s="155"/>
      <c r="CT2" s="241"/>
      <c r="CU2" s="242"/>
      <c r="CV2" s="160"/>
      <c r="CW2" s="160"/>
      <c r="CX2" s="160"/>
      <c r="CY2" s="160"/>
      <c r="CZ2" s="160"/>
      <c r="DA2" s="160"/>
      <c r="DB2" s="160"/>
      <c r="DC2" s="160"/>
      <c r="DD2" s="160"/>
      <c r="DE2" s="160"/>
      <c r="DF2" s="160"/>
      <c r="DG2" s="160" t="s">
        <v>13</v>
      </c>
      <c r="DH2" s="160"/>
      <c r="DI2" s="160"/>
      <c r="DJ2" s="160"/>
      <c r="DK2" s="160"/>
      <c r="DL2" s="160"/>
      <c r="DM2" s="160"/>
      <c r="DN2" s="160"/>
      <c r="DO2" s="160"/>
      <c r="DP2" s="161"/>
    </row>
    <row r="3" spans="1:120" s="18" customFormat="1" ht="39" customHeight="1" x14ac:dyDescent="0.2">
      <c r="A3" s="224"/>
      <c r="B3" s="224"/>
      <c r="C3" s="223"/>
      <c r="D3" s="223"/>
      <c r="E3" s="226"/>
      <c r="F3" s="223"/>
      <c r="G3" s="246"/>
      <c r="H3" s="246"/>
      <c r="I3" s="246"/>
      <c r="J3" s="246"/>
      <c r="K3" s="246"/>
      <c r="L3" s="246"/>
      <c r="M3" s="246"/>
      <c r="N3" s="246"/>
      <c r="O3" s="246"/>
      <c r="P3" s="246"/>
      <c r="Q3" s="246"/>
      <c r="R3" s="246"/>
      <c r="S3" s="246"/>
      <c r="T3" s="246"/>
      <c r="U3" s="246"/>
      <c r="V3" s="246"/>
      <c r="W3" s="246"/>
      <c r="X3" s="246"/>
      <c r="Y3" s="246"/>
      <c r="Z3" s="246"/>
      <c r="AA3" s="246"/>
      <c r="AB3" s="246"/>
      <c r="AC3" s="151" t="s">
        <v>37</v>
      </c>
      <c r="AD3" s="151" t="s">
        <v>374</v>
      </c>
      <c r="AE3" s="13" t="s">
        <v>16</v>
      </c>
      <c r="AF3" s="13" t="s">
        <v>17</v>
      </c>
      <c r="AG3" s="13" t="s">
        <v>18</v>
      </c>
      <c r="AH3" s="13" t="s">
        <v>19</v>
      </c>
      <c r="AI3" s="13" t="s">
        <v>20</v>
      </c>
      <c r="AJ3" s="13" t="s">
        <v>21</v>
      </c>
      <c r="AK3" s="13" t="s">
        <v>22</v>
      </c>
      <c r="AL3" s="13" t="s">
        <v>23</v>
      </c>
      <c r="AM3" s="13" t="s">
        <v>24</v>
      </c>
      <c r="AN3" s="13" t="s">
        <v>25</v>
      </c>
      <c r="AO3" s="13" t="s">
        <v>26</v>
      </c>
      <c r="AP3" s="13" t="s">
        <v>27</v>
      </c>
      <c r="AQ3" s="13" t="s">
        <v>28</v>
      </c>
      <c r="AR3" s="13" t="s">
        <v>29</v>
      </c>
      <c r="AS3" s="13" t="s">
        <v>30</v>
      </c>
      <c r="AT3" s="13" t="s">
        <v>31</v>
      </c>
      <c r="AU3" s="13" t="s">
        <v>32</v>
      </c>
      <c r="AV3" s="13" t="s">
        <v>33</v>
      </c>
      <c r="AW3" s="13" t="s">
        <v>34</v>
      </c>
      <c r="AX3" s="13" t="s">
        <v>35</v>
      </c>
      <c r="AY3" s="13" t="s">
        <v>36</v>
      </c>
      <c r="AZ3" s="150" t="s">
        <v>37</v>
      </c>
      <c r="BA3" s="150" t="s">
        <v>374</v>
      </c>
      <c r="BB3" s="15" t="s">
        <v>16</v>
      </c>
      <c r="BC3" s="15" t="s">
        <v>17</v>
      </c>
      <c r="BD3" s="15" t="s">
        <v>38</v>
      </c>
      <c r="BE3" s="15" t="s">
        <v>19</v>
      </c>
      <c r="BF3" s="15" t="s">
        <v>20</v>
      </c>
      <c r="BG3" s="15" t="s">
        <v>21</v>
      </c>
      <c r="BH3" s="15" t="s">
        <v>22</v>
      </c>
      <c r="BI3" s="15" t="s">
        <v>23</v>
      </c>
      <c r="BJ3" s="15" t="s">
        <v>24</v>
      </c>
      <c r="BK3" s="15" t="s">
        <v>25</v>
      </c>
      <c r="BL3" s="15" t="s">
        <v>26</v>
      </c>
      <c r="BM3" s="15" t="s">
        <v>27</v>
      </c>
      <c r="BN3" s="15" t="s">
        <v>28</v>
      </c>
      <c r="BO3" s="15" t="s">
        <v>29</v>
      </c>
      <c r="BP3" s="15" t="s">
        <v>30</v>
      </c>
      <c r="BQ3" s="15" t="s">
        <v>31</v>
      </c>
      <c r="BR3" s="15" t="s">
        <v>32</v>
      </c>
      <c r="BS3" s="15" t="s">
        <v>33</v>
      </c>
      <c r="BT3" s="15" t="s">
        <v>34</v>
      </c>
      <c r="BU3" s="15" t="s">
        <v>35</v>
      </c>
      <c r="BV3" s="15" t="s">
        <v>36</v>
      </c>
      <c r="BW3" s="151" t="s">
        <v>37</v>
      </c>
      <c r="BX3" s="151" t="s">
        <v>374</v>
      </c>
      <c r="BY3" s="13" t="s">
        <v>16</v>
      </c>
      <c r="BZ3" s="13" t="s">
        <v>17</v>
      </c>
      <c r="CA3" s="13" t="s">
        <v>38</v>
      </c>
      <c r="CB3" s="13" t="s">
        <v>19</v>
      </c>
      <c r="CC3" s="13" t="s">
        <v>20</v>
      </c>
      <c r="CD3" s="13" t="s">
        <v>21</v>
      </c>
      <c r="CE3" s="13" t="s">
        <v>22</v>
      </c>
      <c r="CF3" s="13" t="s">
        <v>23</v>
      </c>
      <c r="CG3" s="13" t="s">
        <v>24</v>
      </c>
      <c r="CH3" s="13" t="s">
        <v>25</v>
      </c>
      <c r="CI3" s="13" t="s">
        <v>26</v>
      </c>
      <c r="CJ3" s="13" t="s">
        <v>27</v>
      </c>
      <c r="CK3" s="13" t="s">
        <v>28</v>
      </c>
      <c r="CL3" s="13" t="s">
        <v>29</v>
      </c>
      <c r="CM3" s="13" t="s">
        <v>30</v>
      </c>
      <c r="CN3" s="13" t="s">
        <v>31</v>
      </c>
      <c r="CO3" s="13" t="s">
        <v>32</v>
      </c>
      <c r="CP3" s="13" t="s">
        <v>33</v>
      </c>
      <c r="CQ3" s="13" t="s">
        <v>34</v>
      </c>
      <c r="CR3" s="13" t="s">
        <v>35</v>
      </c>
      <c r="CS3" s="13" t="s">
        <v>36</v>
      </c>
      <c r="CT3" s="150" t="s">
        <v>37</v>
      </c>
      <c r="CU3" s="150" t="s">
        <v>374</v>
      </c>
      <c r="CV3" s="15" t="s">
        <v>16</v>
      </c>
      <c r="CW3" s="15" t="s">
        <v>17</v>
      </c>
      <c r="CX3" s="15" t="s">
        <v>38</v>
      </c>
      <c r="CY3" s="15" t="s">
        <v>19</v>
      </c>
      <c r="CZ3" s="15" t="s">
        <v>20</v>
      </c>
      <c r="DA3" s="15" t="s">
        <v>21</v>
      </c>
      <c r="DB3" s="15" t="s">
        <v>22</v>
      </c>
      <c r="DC3" s="15" t="s">
        <v>23</v>
      </c>
      <c r="DD3" s="15" t="s">
        <v>24</v>
      </c>
      <c r="DE3" s="15" t="s">
        <v>25</v>
      </c>
      <c r="DF3" s="15" t="s">
        <v>26</v>
      </c>
      <c r="DG3" s="15" t="s">
        <v>27</v>
      </c>
      <c r="DH3" s="15" t="s">
        <v>28</v>
      </c>
      <c r="DI3" s="15" t="s">
        <v>29</v>
      </c>
      <c r="DJ3" s="15" t="s">
        <v>30</v>
      </c>
      <c r="DK3" s="15" t="s">
        <v>31</v>
      </c>
      <c r="DL3" s="15" t="s">
        <v>32</v>
      </c>
      <c r="DM3" s="15" t="s">
        <v>33</v>
      </c>
      <c r="DN3" s="15" t="s">
        <v>34</v>
      </c>
      <c r="DO3" s="15" t="s">
        <v>35</v>
      </c>
      <c r="DP3" s="15" t="s">
        <v>36</v>
      </c>
    </row>
    <row r="4" spans="1:120" ht="48" customHeight="1" x14ac:dyDescent="0.25">
      <c r="A4" s="19" t="s">
        <v>42</v>
      </c>
      <c r="B4" s="214" t="s">
        <v>43</v>
      </c>
      <c r="C4" s="20" t="s">
        <v>44</v>
      </c>
      <c r="D4" s="21" t="s">
        <v>45</v>
      </c>
      <c r="E4" s="22">
        <v>510</v>
      </c>
      <c r="F4" s="23" t="s">
        <v>46</v>
      </c>
      <c r="G4" s="24">
        <f t="shared" ref="G4:G34" si="0">SUM(H4:AB4)</f>
        <v>54000000</v>
      </c>
      <c r="H4" s="24"/>
      <c r="I4" s="24"/>
      <c r="J4" s="24"/>
      <c r="K4" s="24"/>
      <c r="L4" s="24"/>
      <c r="M4" s="24"/>
      <c r="N4" s="24"/>
      <c r="O4" s="24"/>
      <c r="P4" s="24"/>
      <c r="Q4" s="24"/>
      <c r="R4" s="24"/>
      <c r="S4" s="24"/>
      <c r="T4" s="24"/>
      <c r="U4" s="24"/>
      <c r="V4" s="24"/>
      <c r="W4" s="24">
        <v>20000000</v>
      </c>
      <c r="X4" s="24">
        <v>19000000</v>
      </c>
      <c r="Y4" s="24"/>
      <c r="Z4" s="24"/>
      <c r="AA4" s="24"/>
      <c r="AB4" s="24">
        <v>15000000</v>
      </c>
      <c r="AC4" s="25">
        <f>+AD4/G4</f>
        <v>0.44989307407407408</v>
      </c>
      <c r="AD4" s="24">
        <f t="shared" ref="AD4:AD34" si="1">SUM(AE4:AY4)</f>
        <v>24294226</v>
      </c>
      <c r="AE4" s="26"/>
      <c r="AF4" s="24"/>
      <c r="AG4" s="27"/>
      <c r="AH4" s="26"/>
      <c r="AI4" s="26"/>
      <c r="AJ4" s="24"/>
      <c r="AK4" s="28"/>
      <c r="AL4" s="28"/>
      <c r="AM4" s="28"/>
      <c r="AN4" s="28"/>
      <c r="AO4" s="28"/>
      <c r="AP4" s="28"/>
      <c r="AQ4" s="28"/>
      <c r="AR4" s="28"/>
      <c r="AS4" s="24"/>
      <c r="AT4" s="24">
        <f>+'[1]FEBRERO 2018'!$Y$922</f>
        <v>16470232</v>
      </c>
      <c r="AU4" s="24"/>
      <c r="AV4" s="24"/>
      <c r="AW4" s="24"/>
      <c r="AX4" s="24"/>
      <c r="AY4" s="24">
        <f>+'[1]FEBRERO 2018'!$AF$922</f>
        <v>7823994</v>
      </c>
      <c r="AZ4" s="25">
        <f t="shared" ref="AZ4:AZ87" si="2">1-AC4</f>
        <v>0.55010692592592592</v>
      </c>
      <c r="BA4" s="24">
        <f t="shared" ref="BA4:BA33" si="3">SUM(BB4:BV4)</f>
        <v>29705774</v>
      </c>
      <c r="BB4" s="24">
        <f t="shared" ref="BB4:BQ19" si="4">H4-AE4</f>
        <v>0</v>
      </c>
      <c r="BC4" s="24">
        <f t="shared" si="4"/>
        <v>0</v>
      </c>
      <c r="BD4" s="24">
        <f t="shared" si="4"/>
        <v>0</v>
      </c>
      <c r="BE4" s="24">
        <f t="shared" si="4"/>
        <v>0</v>
      </c>
      <c r="BF4" s="24">
        <f t="shared" si="4"/>
        <v>0</v>
      </c>
      <c r="BG4" s="24">
        <f t="shared" si="4"/>
        <v>0</v>
      </c>
      <c r="BH4" s="24">
        <f t="shared" si="4"/>
        <v>0</v>
      </c>
      <c r="BI4" s="24">
        <f t="shared" si="4"/>
        <v>0</v>
      </c>
      <c r="BJ4" s="24">
        <f t="shared" si="4"/>
        <v>0</v>
      </c>
      <c r="BK4" s="24">
        <f t="shared" si="4"/>
        <v>0</v>
      </c>
      <c r="BL4" s="24">
        <f t="shared" si="4"/>
        <v>0</v>
      </c>
      <c r="BM4" s="24">
        <f t="shared" si="4"/>
        <v>0</v>
      </c>
      <c r="BN4" s="24">
        <f t="shared" si="4"/>
        <v>0</v>
      </c>
      <c r="BO4" s="24">
        <f t="shared" si="4"/>
        <v>0</v>
      </c>
      <c r="BP4" s="24">
        <f t="shared" si="4"/>
        <v>0</v>
      </c>
      <c r="BQ4" s="24">
        <f t="shared" si="4"/>
        <v>3529768</v>
      </c>
      <c r="BR4" s="24">
        <f t="shared" ref="BR4:BV19" si="5">X4-AU4</f>
        <v>19000000</v>
      </c>
      <c r="BS4" s="24">
        <f t="shared" si="5"/>
        <v>0</v>
      </c>
      <c r="BT4" s="24">
        <f t="shared" si="5"/>
        <v>0</v>
      </c>
      <c r="BU4" s="24">
        <f t="shared" si="5"/>
        <v>0</v>
      </c>
      <c r="BV4" s="24">
        <f t="shared" si="5"/>
        <v>7176006</v>
      </c>
      <c r="BW4" s="25">
        <f>+BX4/G4</f>
        <v>0.35730048148148147</v>
      </c>
      <c r="BX4" s="24">
        <f t="shared" ref="BX4:BX34" si="6">SUM(BY4:CS4)</f>
        <v>19294226</v>
      </c>
      <c r="BY4" s="24"/>
      <c r="BZ4" s="24"/>
      <c r="CA4" s="24"/>
      <c r="CB4" s="24"/>
      <c r="CC4" s="24"/>
      <c r="CD4" s="24"/>
      <c r="CE4" s="24"/>
      <c r="CF4" s="24"/>
      <c r="CG4" s="24"/>
      <c r="CH4" s="24"/>
      <c r="CI4" s="24"/>
      <c r="CJ4" s="24"/>
      <c r="CK4" s="24"/>
      <c r="CL4" s="24"/>
      <c r="CM4" s="24"/>
      <c r="CN4" s="24">
        <f>+'[1]FEBRERO 2018'!$H$923+'[1]FEBRERO 2018'!$H$926+'[1]FEBRERO 2018'!$H$931+'[1]FEBRERO 2018'!$H$932+'[1]FEBRERO 2018'!$H$933+'[1]FEBRERO 2018'!$H$934</f>
        <v>16470232</v>
      </c>
      <c r="CO4" s="24"/>
      <c r="CP4" s="24"/>
      <c r="CQ4" s="24"/>
      <c r="CR4" s="24"/>
      <c r="CS4" s="24">
        <f>+'[1]FEBRERO 2018'!$H$928+'[1]FEBRERO 2018'!$H$935</f>
        <v>2823994</v>
      </c>
      <c r="CT4" s="25">
        <f t="shared" ref="CT4:CT70" si="7">1-BW4</f>
        <v>0.64269951851851848</v>
      </c>
      <c r="CU4" s="24">
        <f t="shared" ref="CU4:CU34" si="8">SUM(CV4:DP4)</f>
        <v>34705774</v>
      </c>
      <c r="CV4" s="24">
        <f t="shared" ref="CV4:DK19" si="9">H4-BY4</f>
        <v>0</v>
      </c>
      <c r="CW4" s="24">
        <f t="shared" si="9"/>
        <v>0</v>
      </c>
      <c r="CX4" s="24">
        <f t="shared" si="9"/>
        <v>0</v>
      </c>
      <c r="CY4" s="24">
        <f t="shared" si="9"/>
        <v>0</v>
      </c>
      <c r="CZ4" s="24">
        <f t="shared" si="9"/>
        <v>0</v>
      </c>
      <c r="DA4" s="24">
        <f t="shared" si="9"/>
        <v>0</v>
      </c>
      <c r="DB4" s="24">
        <f t="shared" si="9"/>
        <v>0</v>
      </c>
      <c r="DC4" s="24">
        <f t="shared" si="9"/>
        <v>0</v>
      </c>
      <c r="DD4" s="24">
        <f t="shared" si="9"/>
        <v>0</v>
      </c>
      <c r="DE4" s="24">
        <f t="shared" si="9"/>
        <v>0</v>
      </c>
      <c r="DF4" s="24">
        <f t="shared" si="9"/>
        <v>0</v>
      </c>
      <c r="DG4" s="24">
        <f t="shared" si="9"/>
        <v>0</v>
      </c>
      <c r="DH4" s="24">
        <f t="shared" si="9"/>
        <v>0</v>
      </c>
      <c r="DI4" s="24">
        <f t="shared" si="9"/>
        <v>0</v>
      </c>
      <c r="DJ4" s="24">
        <f t="shared" si="9"/>
        <v>0</v>
      </c>
      <c r="DK4" s="24">
        <f t="shared" si="9"/>
        <v>3529768</v>
      </c>
      <c r="DL4" s="24">
        <f t="shared" ref="DL4:DP19" si="10">X4-CO4</f>
        <v>19000000</v>
      </c>
      <c r="DM4" s="24">
        <f t="shared" si="10"/>
        <v>0</v>
      </c>
      <c r="DN4" s="24">
        <f t="shared" si="10"/>
        <v>0</v>
      </c>
      <c r="DO4" s="24">
        <f t="shared" si="10"/>
        <v>0</v>
      </c>
      <c r="DP4" s="24">
        <f t="shared" si="10"/>
        <v>12176006</v>
      </c>
    </row>
    <row r="5" spans="1:120" ht="45.75" customHeight="1" x14ac:dyDescent="0.25">
      <c r="A5" s="30"/>
      <c r="B5" s="214"/>
      <c r="C5" s="20" t="s">
        <v>47</v>
      </c>
      <c r="D5" s="21" t="s">
        <v>48</v>
      </c>
      <c r="E5" s="22">
        <v>510</v>
      </c>
      <c r="F5" s="23" t="s">
        <v>49</v>
      </c>
      <c r="G5" s="24">
        <f t="shared" si="0"/>
        <v>56000000</v>
      </c>
      <c r="H5" s="24"/>
      <c r="I5" s="24">
        <v>35000000</v>
      </c>
      <c r="J5" s="24"/>
      <c r="K5" s="24"/>
      <c r="L5" s="24"/>
      <c r="M5" s="24"/>
      <c r="N5" s="24"/>
      <c r="O5" s="24"/>
      <c r="P5" s="24"/>
      <c r="Q5" s="24"/>
      <c r="R5" s="24"/>
      <c r="S5" s="24"/>
      <c r="T5" s="24"/>
      <c r="U5" s="24"/>
      <c r="V5" s="24"/>
      <c r="W5" s="24"/>
      <c r="X5" s="24">
        <v>18000000</v>
      </c>
      <c r="Y5" s="24"/>
      <c r="Z5" s="24"/>
      <c r="AA5" s="24"/>
      <c r="AB5" s="24">
        <v>3000000</v>
      </c>
      <c r="AC5" s="25">
        <f>+AD5/G5</f>
        <v>0.24033882142857144</v>
      </c>
      <c r="AD5" s="24">
        <f>SUM(AE5:AY5)</f>
        <v>13458974</v>
      </c>
      <c r="AE5" s="24"/>
      <c r="AF5" s="24">
        <f>+'[2]ENERO 2018'!$K$758</f>
        <v>13458974</v>
      </c>
      <c r="AG5" s="24"/>
      <c r="AH5" s="24"/>
      <c r="AI5" s="24"/>
      <c r="AJ5" s="24"/>
      <c r="AK5" s="24"/>
      <c r="AL5" s="24"/>
      <c r="AM5" s="24"/>
      <c r="AN5" s="24"/>
      <c r="AO5" s="24"/>
      <c r="AP5" s="24"/>
      <c r="AQ5" s="24"/>
      <c r="AR5" s="24"/>
      <c r="AS5" s="24"/>
      <c r="AT5" s="24"/>
      <c r="AU5" s="24"/>
      <c r="AV5" s="24"/>
      <c r="AW5" s="24"/>
      <c r="AX5" s="24"/>
      <c r="AY5" s="24"/>
      <c r="AZ5" s="25">
        <f t="shared" si="2"/>
        <v>0.75966117857142856</v>
      </c>
      <c r="BA5" s="24">
        <f t="shared" si="3"/>
        <v>42541026</v>
      </c>
      <c r="BB5" s="24">
        <f t="shared" si="4"/>
        <v>0</v>
      </c>
      <c r="BC5" s="24">
        <f t="shared" si="4"/>
        <v>21541026</v>
      </c>
      <c r="BD5" s="24">
        <f t="shared" si="4"/>
        <v>0</v>
      </c>
      <c r="BE5" s="24">
        <f t="shared" si="4"/>
        <v>0</v>
      </c>
      <c r="BF5" s="24">
        <f t="shared" si="4"/>
        <v>0</v>
      </c>
      <c r="BG5" s="24">
        <f t="shared" si="4"/>
        <v>0</v>
      </c>
      <c r="BH5" s="24">
        <f t="shared" si="4"/>
        <v>0</v>
      </c>
      <c r="BI5" s="24">
        <f t="shared" si="4"/>
        <v>0</v>
      </c>
      <c r="BJ5" s="24">
        <f t="shared" si="4"/>
        <v>0</v>
      </c>
      <c r="BK5" s="24">
        <f t="shared" si="4"/>
        <v>0</v>
      </c>
      <c r="BL5" s="24">
        <f t="shared" si="4"/>
        <v>0</v>
      </c>
      <c r="BM5" s="24">
        <f t="shared" si="4"/>
        <v>0</v>
      </c>
      <c r="BN5" s="24">
        <f t="shared" si="4"/>
        <v>0</v>
      </c>
      <c r="BO5" s="24">
        <f t="shared" si="4"/>
        <v>0</v>
      </c>
      <c r="BP5" s="24">
        <f t="shared" si="4"/>
        <v>0</v>
      </c>
      <c r="BQ5" s="24">
        <f t="shared" si="4"/>
        <v>0</v>
      </c>
      <c r="BR5" s="24">
        <f t="shared" si="5"/>
        <v>18000000</v>
      </c>
      <c r="BS5" s="24">
        <f t="shared" si="5"/>
        <v>0</v>
      </c>
      <c r="BT5" s="24">
        <f t="shared" si="5"/>
        <v>0</v>
      </c>
      <c r="BU5" s="24">
        <f t="shared" si="5"/>
        <v>0</v>
      </c>
      <c r="BV5" s="24">
        <f t="shared" si="5"/>
        <v>3000000</v>
      </c>
      <c r="BW5" s="25">
        <f>+BX5/G5</f>
        <v>0.24033882142857144</v>
      </c>
      <c r="BX5" s="24">
        <f t="shared" si="6"/>
        <v>13458974</v>
      </c>
      <c r="BY5" s="24"/>
      <c r="BZ5" s="24">
        <f>+'[2]ENERO 2018'!$H$756</f>
        <v>13458974</v>
      </c>
      <c r="CA5" s="24"/>
      <c r="CB5" s="24"/>
      <c r="CC5" s="24"/>
      <c r="CD5" s="24"/>
      <c r="CE5" s="24"/>
      <c r="CF5" s="24"/>
      <c r="CG5" s="24"/>
      <c r="CH5" s="24"/>
      <c r="CI5" s="24"/>
      <c r="CJ5" s="24"/>
      <c r="CK5" s="24"/>
      <c r="CL5" s="24"/>
      <c r="CM5" s="24"/>
      <c r="CN5" s="24"/>
      <c r="CO5" s="24"/>
      <c r="CP5" s="24"/>
      <c r="CQ5" s="24"/>
      <c r="CR5" s="24"/>
      <c r="CS5" s="24"/>
      <c r="CT5" s="25">
        <f t="shared" si="7"/>
        <v>0.75966117857142856</v>
      </c>
      <c r="CU5" s="24">
        <f t="shared" si="8"/>
        <v>42541026</v>
      </c>
      <c r="CV5" s="24">
        <f t="shared" si="9"/>
        <v>0</v>
      </c>
      <c r="CW5" s="24">
        <f t="shared" si="9"/>
        <v>21541026</v>
      </c>
      <c r="CX5" s="24">
        <f t="shared" si="9"/>
        <v>0</v>
      </c>
      <c r="CY5" s="24">
        <f t="shared" si="9"/>
        <v>0</v>
      </c>
      <c r="CZ5" s="24">
        <f t="shared" si="9"/>
        <v>0</v>
      </c>
      <c r="DA5" s="24">
        <f t="shared" si="9"/>
        <v>0</v>
      </c>
      <c r="DB5" s="24">
        <f t="shared" si="9"/>
        <v>0</v>
      </c>
      <c r="DC5" s="24">
        <f t="shared" si="9"/>
        <v>0</v>
      </c>
      <c r="DD5" s="24">
        <f t="shared" si="9"/>
        <v>0</v>
      </c>
      <c r="DE5" s="24">
        <f t="shared" si="9"/>
        <v>0</v>
      </c>
      <c r="DF5" s="24">
        <f t="shared" si="9"/>
        <v>0</v>
      </c>
      <c r="DG5" s="24">
        <f t="shared" si="9"/>
        <v>0</v>
      </c>
      <c r="DH5" s="24">
        <f t="shared" si="9"/>
        <v>0</v>
      </c>
      <c r="DI5" s="24">
        <f t="shared" si="9"/>
        <v>0</v>
      </c>
      <c r="DJ5" s="24">
        <f t="shared" si="9"/>
        <v>0</v>
      </c>
      <c r="DK5" s="24">
        <f t="shared" si="9"/>
        <v>0</v>
      </c>
      <c r="DL5" s="24">
        <f t="shared" si="10"/>
        <v>18000000</v>
      </c>
      <c r="DM5" s="24">
        <f t="shared" si="10"/>
        <v>0</v>
      </c>
      <c r="DN5" s="24">
        <f t="shared" si="10"/>
        <v>0</v>
      </c>
      <c r="DO5" s="24">
        <f t="shared" si="10"/>
        <v>0</v>
      </c>
      <c r="DP5" s="24">
        <f t="shared" si="10"/>
        <v>3000000</v>
      </c>
    </row>
    <row r="6" spans="1:120" ht="33" customHeight="1" x14ac:dyDescent="0.25">
      <c r="A6" s="30"/>
      <c r="B6" s="214"/>
      <c r="C6" s="20" t="s">
        <v>50</v>
      </c>
      <c r="D6" s="21" t="s">
        <v>51</v>
      </c>
      <c r="E6" s="22">
        <v>510</v>
      </c>
      <c r="F6" s="23" t="s">
        <v>52</v>
      </c>
      <c r="G6" s="24">
        <f t="shared" si="0"/>
        <v>38000000</v>
      </c>
      <c r="H6" s="24"/>
      <c r="I6" s="24"/>
      <c r="J6" s="24"/>
      <c r="K6" s="24"/>
      <c r="L6" s="24"/>
      <c r="M6" s="24"/>
      <c r="N6" s="24"/>
      <c r="O6" s="24"/>
      <c r="P6" s="24"/>
      <c r="Q6" s="24"/>
      <c r="R6" s="24"/>
      <c r="S6" s="24"/>
      <c r="T6" s="24"/>
      <c r="U6" s="24"/>
      <c r="V6" s="24"/>
      <c r="W6" s="24">
        <v>20000000</v>
      </c>
      <c r="X6" s="24"/>
      <c r="Y6" s="24">
        <v>15000000</v>
      </c>
      <c r="Z6" s="24"/>
      <c r="AA6" s="24"/>
      <c r="AB6" s="24">
        <v>3000000</v>
      </c>
      <c r="AC6" s="25">
        <f>+AD6/G6</f>
        <v>0.19473684210526315</v>
      </c>
      <c r="AD6" s="24">
        <f>SUM(AE6:AY6)</f>
        <v>7400000</v>
      </c>
      <c r="AE6" s="24"/>
      <c r="AF6" s="24"/>
      <c r="AG6" s="24"/>
      <c r="AH6" s="24"/>
      <c r="AI6" s="24"/>
      <c r="AJ6" s="24"/>
      <c r="AK6" s="24"/>
      <c r="AL6" s="24"/>
      <c r="AM6" s="24"/>
      <c r="AN6" s="24"/>
      <c r="AO6" s="24"/>
      <c r="AP6" s="24"/>
      <c r="AQ6" s="24"/>
      <c r="AR6" s="24"/>
      <c r="AS6" s="24"/>
      <c r="AT6" s="24">
        <f>+'[2]ENERO 2018'!$Y$765</f>
        <v>7400000</v>
      </c>
      <c r="AU6" s="24"/>
      <c r="AV6" s="24"/>
      <c r="AW6" s="24"/>
      <c r="AX6" s="24"/>
      <c r="AY6" s="24"/>
      <c r="AZ6" s="25">
        <f t="shared" si="2"/>
        <v>0.8052631578947369</v>
      </c>
      <c r="BA6" s="24">
        <f t="shared" si="3"/>
        <v>30600000</v>
      </c>
      <c r="BB6" s="24">
        <f t="shared" si="4"/>
        <v>0</v>
      </c>
      <c r="BC6" s="24">
        <f t="shared" si="4"/>
        <v>0</v>
      </c>
      <c r="BD6" s="24">
        <f t="shared" si="4"/>
        <v>0</v>
      </c>
      <c r="BE6" s="24">
        <f t="shared" si="4"/>
        <v>0</v>
      </c>
      <c r="BF6" s="24">
        <f t="shared" si="4"/>
        <v>0</v>
      </c>
      <c r="BG6" s="24">
        <f t="shared" si="4"/>
        <v>0</v>
      </c>
      <c r="BH6" s="24">
        <f t="shared" si="4"/>
        <v>0</v>
      </c>
      <c r="BI6" s="24">
        <f t="shared" si="4"/>
        <v>0</v>
      </c>
      <c r="BJ6" s="24">
        <f t="shared" si="4"/>
        <v>0</v>
      </c>
      <c r="BK6" s="24">
        <f t="shared" si="4"/>
        <v>0</v>
      </c>
      <c r="BL6" s="24">
        <f t="shared" si="4"/>
        <v>0</v>
      </c>
      <c r="BM6" s="24">
        <f t="shared" si="4"/>
        <v>0</v>
      </c>
      <c r="BN6" s="24">
        <f t="shared" si="4"/>
        <v>0</v>
      </c>
      <c r="BO6" s="24">
        <f t="shared" si="4"/>
        <v>0</v>
      </c>
      <c r="BP6" s="24">
        <f t="shared" si="4"/>
        <v>0</v>
      </c>
      <c r="BQ6" s="24">
        <f t="shared" si="4"/>
        <v>12600000</v>
      </c>
      <c r="BR6" s="24">
        <f t="shared" si="5"/>
        <v>0</v>
      </c>
      <c r="BS6" s="24">
        <f t="shared" si="5"/>
        <v>15000000</v>
      </c>
      <c r="BT6" s="24">
        <f t="shared" si="5"/>
        <v>0</v>
      </c>
      <c r="BU6" s="24">
        <f t="shared" si="5"/>
        <v>0</v>
      </c>
      <c r="BV6" s="24">
        <f t="shared" si="5"/>
        <v>3000000</v>
      </c>
      <c r="BW6" s="25">
        <f>+BX6/G6</f>
        <v>5.7894736842105263E-2</v>
      </c>
      <c r="BX6" s="24">
        <f t="shared" si="6"/>
        <v>2200000</v>
      </c>
      <c r="BY6" s="24"/>
      <c r="BZ6" s="24"/>
      <c r="CA6" s="24"/>
      <c r="CB6" s="24"/>
      <c r="CC6" s="24"/>
      <c r="CD6" s="24"/>
      <c r="CE6" s="24"/>
      <c r="CF6" s="24"/>
      <c r="CG6" s="24"/>
      <c r="CH6" s="24"/>
      <c r="CI6" s="24"/>
      <c r="CJ6" s="24"/>
      <c r="CK6" s="24"/>
      <c r="CL6" s="24"/>
      <c r="CM6" s="24"/>
      <c r="CN6" s="24">
        <f>+'[2]ENERO 2018'!$H$763</f>
        <v>2200000</v>
      </c>
      <c r="CO6" s="24"/>
      <c r="CP6" s="24"/>
      <c r="CQ6" s="24"/>
      <c r="CR6" s="24"/>
      <c r="CS6" s="24"/>
      <c r="CT6" s="25">
        <f t="shared" si="7"/>
        <v>0.94210526315789478</v>
      </c>
      <c r="CU6" s="24">
        <f t="shared" si="8"/>
        <v>35800000</v>
      </c>
      <c r="CV6" s="24">
        <f t="shared" si="9"/>
        <v>0</v>
      </c>
      <c r="CW6" s="24">
        <f t="shared" si="9"/>
        <v>0</v>
      </c>
      <c r="CX6" s="24">
        <f t="shared" si="9"/>
        <v>0</v>
      </c>
      <c r="CY6" s="24">
        <f t="shared" si="9"/>
        <v>0</v>
      </c>
      <c r="CZ6" s="24">
        <f t="shared" si="9"/>
        <v>0</v>
      </c>
      <c r="DA6" s="24">
        <f t="shared" si="9"/>
        <v>0</v>
      </c>
      <c r="DB6" s="24">
        <f t="shared" si="9"/>
        <v>0</v>
      </c>
      <c r="DC6" s="24">
        <f t="shared" si="9"/>
        <v>0</v>
      </c>
      <c r="DD6" s="24">
        <f t="shared" si="9"/>
        <v>0</v>
      </c>
      <c r="DE6" s="24">
        <f t="shared" si="9"/>
        <v>0</v>
      </c>
      <c r="DF6" s="24">
        <f t="shared" si="9"/>
        <v>0</v>
      </c>
      <c r="DG6" s="24">
        <f t="shared" si="9"/>
        <v>0</v>
      </c>
      <c r="DH6" s="24">
        <f t="shared" si="9"/>
        <v>0</v>
      </c>
      <c r="DI6" s="24">
        <f t="shared" si="9"/>
        <v>0</v>
      </c>
      <c r="DJ6" s="24">
        <f t="shared" si="9"/>
        <v>0</v>
      </c>
      <c r="DK6" s="24">
        <f t="shared" si="9"/>
        <v>17800000</v>
      </c>
      <c r="DL6" s="24">
        <f t="shared" si="10"/>
        <v>0</v>
      </c>
      <c r="DM6" s="24">
        <f t="shared" si="10"/>
        <v>15000000</v>
      </c>
      <c r="DN6" s="24">
        <f t="shared" si="10"/>
        <v>0</v>
      </c>
      <c r="DO6" s="24">
        <f t="shared" si="10"/>
        <v>0</v>
      </c>
      <c r="DP6" s="24">
        <f t="shared" si="10"/>
        <v>3000000</v>
      </c>
    </row>
    <row r="7" spans="1:120" ht="90" customHeight="1" x14ac:dyDescent="0.25">
      <c r="A7" s="30"/>
      <c r="B7" s="214"/>
      <c r="C7" s="20" t="s">
        <v>53</v>
      </c>
      <c r="D7" s="21" t="s">
        <v>54</v>
      </c>
      <c r="E7" s="22">
        <v>510</v>
      </c>
      <c r="F7" s="23" t="s">
        <v>55</v>
      </c>
      <c r="G7" s="24">
        <f t="shared" si="0"/>
        <v>9000000</v>
      </c>
      <c r="H7" s="24"/>
      <c r="I7" s="24">
        <v>9000000</v>
      </c>
      <c r="J7" s="24"/>
      <c r="K7" s="24"/>
      <c r="L7" s="24"/>
      <c r="M7" s="24"/>
      <c r="N7" s="24"/>
      <c r="O7" s="24"/>
      <c r="P7" s="24"/>
      <c r="Q7" s="24"/>
      <c r="R7" s="24"/>
      <c r="S7" s="24"/>
      <c r="T7" s="24"/>
      <c r="U7" s="24"/>
      <c r="V7" s="24"/>
      <c r="W7" s="24"/>
      <c r="X7" s="24"/>
      <c r="Y7" s="24"/>
      <c r="Z7" s="24"/>
      <c r="AA7" s="24"/>
      <c r="AB7" s="24"/>
      <c r="AC7" s="25">
        <f t="shared" ref="AC7:AC8" si="11">+AD7/G7</f>
        <v>0</v>
      </c>
      <c r="AD7" s="24">
        <f t="shared" ref="AD7:AD8" si="12">SUM(AE7:AY7)</f>
        <v>0</v>
      </c>
      <c r="AE7" s="24"/>
      <c r="AF7" s="24"/>
      <c r="AG7" s="24"/>
      <c r="AH7" s="24"/>
      <c r="AI7" s="24"/>
      <c r="AJ7" s="24"/>
      <c r="AK7" s="24"/>
      <c r="AL7" s="24"/>
      <c r="AM7" s="24"/>
      <c r="AN7" s="24"/>
      <c r="AO7" s="24"/>
      <c r="AP7" s="24"/>
      <c r="AQ7" s="24"/>
      <c r="AR7" s="24"/>
      <c r="AS7" s="24"/>
      <c r="AT7" s="24"/>
      <c r="AU7" s="24"/>
      <c r="AV7" s="24"/>
      <c r="AW7" s="24"/>
      <c r="AX7" s="24"/>
      <c r="AY7" s="24"/>
      <c r="AZ7" s="25">
        <f t="shared" si="2"/>
        <v>1</v>
      </c>
      <c r="BA7" s="24">
        <f t="shared" si="3"/>
        <v>9000000</v>
      </c>
      <c r="BB7" s="24">
        <f t="shared" si="4"/>
        <v>0</v>
      </c>
      <c r="BC7" s="24">
        <f t="shared" si="4"/>
        <v>9000000</v>
      </c>
      <c r="BD7" s="24">
        <f t="shared" si="4"/>
        <v>0</v>
      </c>
      <c r="BE7" s="24">
        <f t="shared" si="4"/>
        <v>0</v>
      </c>
      <c r="BF7" s="24">
        <f t="shared" si="4"/>
        <v>0</v>
      </c>
      <c r="BG7" s="24">
        <f t="shared" si="4"/>
        <v>0</v>
      </c>
      <c r="BH7" s="24">
        <f t="shared" si="4"/>
        <v>0</v>
      </c>
      <c r="BI7" s="24">
        <f t="shared" si="4"/>
        <v>0</v>
      </c>
      <c r="BJ7" s="24">
        <f t="shared" si="4"/>
        <v>0</v>
      </c>
      <c r="BK7" s="24">
        <f t="shared" si="4"/>
        <v>0</v>
      </c>
      <c r="BL7" s="24">
        <f t="shared" si="4"/>
        <v>0</v>
      </c>
      <c r="BM7" s="24">
        <f t="shared" si="4"/>
        <v>0</v>
      </c>
      <c r="BN7" s="24">
        <f t="shared" si="4"/>
        <v>0</v>
      </c>
      <c r="BO7" s="24">
        <f t="shared" si="4"/>
        <v>0</v>
      </c>
      <c r="BP7" s="24">
        <f t="shared" si="4"/>
        <v>0</v>
      </c>
      <c r="BQ7" s="24">
        <f t="shared" si="4"/>
        <v>0</v>
      </c>
      <c r="BR7" s="24">
        <f t="shared" si="5"/>
        <v>0</v>
      </c>
      <c r="BS7" s="24">
        <f t="shared" si="5"/>
        <v>0</v>
      </c>
      <c r="BT7" s="24">
        <f t="shared" si="5"/>
        <v>0</v>
      </c>
      <c r="BU7" s="24">
        <f t="shared" si="5"/>
        <v>0</v>
      </c>
      <c r="BV7" s="24">
        <f t="shared" si="5"/>
        <v>0</v>
      </c>
      <c r="BW7" s="25">
        <f t="shared" ref="BW7:BW13" si="13">+BX7/G7</f>
        <v>0</v>
      </c>
      <c r="BX7" s="24">
        <f t="shared" si="6"/>
        <v>0</v>
      </c>
      <c r="BY7" s="24"/>
      <c r="BZ7" s="24"/>
      <c r="CA7" s="24"/>
      <c r="CB7" s="24"/>
      <c r="CC7" s="24"/>
      <c r="CD7" s="24"/>
      <c r="CE7" s="24"/>
      <c r="CF7" s="24"/>
      <c r="CG7" s="24"/>
      <c r="CH7" s="24"/>
      <c r="CI7" s="24"/>
      <c r="CJ7" s="24"/>
      <c r="CK7" s="24"/>
      <c r="CL7" s="24"/>
      <c r="CM7" s="24"/>
      <c r="CN7" s="24"/>
      <c r="CO7" s="24"/>
      <c r="CP7" s="24"/>
      <c r="CQ7" s="24"/>
      <c r="CR7" s="24"/>
      <c r="CS7" s="24"/>
      <c r="CT7" s="25">
        <f t="shared" si="7"/>
        <v>1</v>
      </c>
      <c r="CU7" s="24">
        <f t="shared" si="8"/>
        <v>9000000</v>
      </c>
      <c r="CV7" s="24">
        <f t="shared" si="9"/>
        <v>0</v>
      </c>
      <c r="CW7" s="24">
        <f t="shared" si="9"/>
        <v>9000000</v>
      </c>
      <c r="CX7" s="24">
        <f t="shared" si="9"/>
        <v>0</v>
      </c>
      <c r="CY7" s="24">
        <f t="shared" si="9"/>
        <v>0</v>
      </c>
      <c r="CZ7" s="24">
        <f t="shared" si="9"/>
        <v>0</v>
      </c>
      <c r="DA7" s="24">
        <f t="shared" si="9"/>
        <v>0</v>
      </c>
      <c r="DB7" s="24">
        <f t="shared" si="9"/>
        <v>0</v>
      </c>
      <c r="DC7" s="24">
        <f t="shared" si="9"/>
        <v>0</v>
      </c>
      <c r="DD7" s="24">
        <f t="shared" si="9"/>
        <v>0</v>
      </c>
      <c r="DE7" s="24">
        <f t="shared" si="9"/>
        <v>0</v>
      </c>
      <c r="DF7" s="24">
        <f t="shared" si="9"/>
        <v>0</v>
      </c>
      <c r="DG7" s="24">
        <f t="shared" si="9"/>
        <v>0</v>
      </c>
      <c r="DH7" s="24">
        <f t="shared" si="9"/>
        <v>0</v>
      </c>
      <c r="DI7" s="24">
        <f t="shared" si="9"/>
        <v>0</v>
      </c>
      <c r="DJ7" s="24">
        <f t="shared" si="9"/>
        <v>0</v>
      </c>
      <c r="DK7" s="24">
        <f t="shared" si="9"/>
        <v>0</v>
      </c>
      <c r="DL7" s="24">
        <f t="shared" si="10"/>
        <v>0</v>
      </c>
      <c r="DM7" s="24">
        <f t="shared" si="10"/>
        <v>0</v>
      </c>
      <c r="DN7" s="24">
        <f t="shared" si="10"/>
        <v>0</v>
      </c>
      <c r="DO7" s="24">
        <f t="shared" si="10"/>
        <v>0</v>
      </c>
      <c r="DP7" s="24">
        <f t="shared" si="10"/>
        <v>0</v>
      </c>
    </row>
    <row r="8" spans="1:120" ht="45" customHeight="1" x14ac:dyDescent="0.25">
      <c r="A8" s="30"/>
      <c r="B8" s="214"/>
      <c r="C8" s="20" t="s">
        <v>56</v>
      </c>
      <c r="D8" s="21" t="s">
        <v>57</v>
      </c>
      <c r="E8" s="22">
        <v>510</v>
      </c>
      <c r="F8" s="23" t="s">
        <v>55</v>
      </c>
      <c r="G8" s="24">
        <f t="shared" si="0"/>
        <v>25000000</v>
      </c>
      <c r="H8" s="24"/>
      <c r="I8" s="24">
        <v>25000000</v>
      </c>
      <c r="J8" s="24"/>
      <c r="K8" s="24"/>
      <c r="L8" s="24"/>
      <c r="M8" s="24"/>
      <c r="N8" s="24"/>
      <c r="O8" s="24"/>
      <c r="P8" s="24"/>
      <c r="Q8" s="24"/>
      <c r="R8" s="24"/>
      <c r="S8" s="24"/>
      <c r="T8" s="24"/>
      <c r="U8" s="24"/>
      <c r="V8" s="24"/>
      <c r="W8" s="24"/>
      <c r="X8" s="24"/>
      <c r="Y8" s="24"/>
      <c r="Z8" s="24"/>
      <c r="AA8" s="24"/>
      <c r="AB8" s="24"/>
      <c r="AC8" s="25">
        <f t="shared" si="11"/>
        <v>0</v>
      </c>
      <c r="AD8" s="24">
        <f t="shared" si="12"/>
        <v>0</v>
      </c>
      <c r="AE8" s="24"/>
      <c r="AF8" s="24"/>
      <c r="AG8" s="24"/>
      <c r="AH8" s="24"/>
      <c r="AI8" s="24"/>
      <c r="AJ8" s="24"/>
      <c r="AK8" s="24"/>
      <c r="AL8" s="24"/>
      <c r="AM8" s="24"/>
      <c r="AN8" s="24"/>
      <c r="AO8" s="24"/>
      <c r="AP8" s="24"/>
      <c r="AQ8" s="24"/>
      <c r="AR8" s="24"/>
      <c r="AS8" s="24"/>
      <c r="AT8" s="24"/>
      <c r="AU8" s="24"/>
      <c r="AV8" s="24"/>
      <c r="AW8" s="24"/>
      <c r="AX8" s="24"/>
      <c r="AY8" s="24"/>
      <c r="AZ8" s="25">
        <f t="shared" si="2"/>
        <v>1</v>
      </c>
      <c r="BA8" s="24">
        <f t="shared" si="3"/>
        <v>25000000</v>
      </c>
      <c r="BB8" s="24">
        <f t="shared" si="4"/>
        <v>0</v>
      </c>
      <c r="BC8" s="24">
        <f t="shared" si="4"/>
        <v>25000000</v>
      </c>
      <c r="BD8" s="24">
        <f t="shared" si="4"/>
        <v>0</v>
      </c>
      <c r="BE8" s="24">
        <f t="shared" si="4"/>
        <v>0</v>
      </c>
      <c r="BF8" s="24">
        <f t="shared" si="4"/>
        <v>0</v>
      </c>
      <c r="BG8" s="24">
        <f t="shared" si="4"/>
        <v>0</v>
      </c>
      <c r="BH8" s="24">
        <f t="shared" si="4"/>
        <v>0</v>
      </c>
      <c r="BI8" s="24">
        <f t="shared" si="4"/>
        <v>0</v>
      </c>
      <c r="BJ8" s="24">
        <f t="shared" si="4"/>
        <v>0</v>
      </c>
      <c r="BK8" s="24">
        <f t="shared" si="4"/>
        <v>0</v>
      </c>
      <c r="BL8" s="24">
        <f t="shared" si="4"/>
        <v>0</v>
      </c>
      <c r="BM8" s="24">
        <f t="shared" si="4"/>
        <v>0</v>
      </c>
      <c r="BN8" s="24">
        <f t="shared" si="4"/>
        <v>0</v>
      </c>
      <c r="BO8" s="24">
        <f t="shared" si="4"/>
        <v>0</v>
      </c>
      <c r="BP8" s="24">
        <f t="shared" si="4"/>
        <v>0</v>
      </c>
      <c r="BQ8" s="24">
        <f t="shared" si="4"/>
        <v>0</v>
      </c>
      <c r="BR8" s="24">
        <f t="shared" si="5"/>
        <v>0</v>
      </c>
      <c r="BS8" s="24">
        <f t="shared" si="5"/>
        <v>0</v>
      </c>
      <c r="BT8" s="24">
        <f t="shared" si="5"/>
        <v>0</v>
      </c>
      <c r="BU8" s="24">
        <f t="shared" si="5"/>
        <v>0</v>
      </c>
      <c r="BV8" s="24">
        <f t="shared" si="5"/>
        <v>0</v>
      </c>
      <c r="BW8" s="25">
        <f t="shared" si="13"/>
        <v>0</v>
      </c>
      <c r="BX8" s="24">
        <f t="shared" si="6"/>
        <v>0</v>
      </c>
      <c r="BY8" s="24"/>
      <c r="BZ8" s="24"/>
      <c r="CA8" s="24"/>
      <c r="CB8" s="24"/>
      <c r="CC8" s="24"/>
      <c r="CD8" s="24"/>
      <c r="CE8" s="24"/>
      <c r="CF8" s="24"/>
      <c r="CG8" s="24"/>
      <c r="CH8" s="24"/>
      <c r="CI8" s="24"/>
      <c r="CJ8" s="24"/>
      <c r="CK8" s="24"/>
      <c r="CL8" s="24"/>
      <c r="CM8" s="24"/>
      <c r="CN8" s="24"/>
      <c r="CO8" s="24"/>
      <c r="CP8" s="24"/>
      <c r="CQ8" s="24"/>
      <c r="CR8" s="24"/>
      <c r="CS8" s="24"/>
      <c r="CT8" s="25">
        <f t="shared" si="7"/>
        <v>1</v>
      </c>
      <c r="CU8" s="24">
        <f t="shared" si="8"/>
        <v>25000000</v>
      </c>
      <c r="CV8" s="24">
        <f t="shared" si="9"/>
        <v>0</v>
      </c>
      <c r="CW8" s="24">
        <f t="shared" si="9"/>
        <v>25000000</v>
      </c>
      <c r="CX8" s="24">
        <f t="shared" si="9"/>
        <v>0</v>
      </c>
      <c r="CY8" s="24">
        <f t="shared" si="9"/>
        <v>0</v>
      </c>
      <c r="CZ8" s="24">
        <f t="shared" si="9"/>
        <v>0</v>
      </c>
      <c r="DA8" s="24">
        <f t="shared" si="9"/>
        <v>0</v>
      </c>
      <c r="DB8" s="24">
        <f t="shared" si="9"/>
        <v>0</v>
      </c>
      <c r="DC8" s="24">
        <f t="shared" si="9"/>
        <v>0</v>
      </c>
      <c r="DD8" s="24">
        <f t="shared" si="9"/>
        <v>0</v>
      </c>
      <c r="DE8" s="24">
        <f t="shared" si="9"/>
        <v>0</v>
      </c>
      <c r="DF8" s="24">
        <f t="shared" si="9"/>
        <v>0</v>
      </c>
      <c r="DG8" s="24">
        <f t="shared" si="9"/>
        <v>0</v>
      </c>
      <c r="DH8" s="24">
        <f t="shared" si="9"/>
        <v>0</v>
      </c>
      <c r="DI8" s="24">
        <f t="shared" si="9"/>
        <v>0</v>
      </c>
      <c r="DJ8" s="24">
        <f t="shared" si="9"/>
        <v>0</v>
      </c>
      <c r="DK8" s="24">
        <f t="shared" si="9"/>
        <v>0</v>
      </c>
      <c r="DL8" s="24">
        <f t="shared" si="10"/>
        <v>0</v>
      </c>
      <c r="DM8" s="24">
        <f t="shared" si="10"/>
        <v>0</v>
      </c>
      <c r="DN8" s="24">
        <f t="shared" si="10"/>
        <v>0</v>
      </c>
      <c r="DO8" s="24">
        <f t="shared" si="10"/>
        <v>0</v>
      </c>
      <c r="DP8" s="24">
        <f t="shared" si="10"/>
        <v>0</v>
      </c>
    </row>
    <row r="9" spans="1:120" ht="33.75" customHeight="1" x14ac:dyDescent="0.25">
      <c r="A9" s="30"/>
      <c r="B9" s="215" t="s">
        <v>58</v>
      </c>
      <c r="C9" s="20" t="s">
        <v>59</v>
      </c>
      <c r="D9" s="21" t="s">
        <v>60</v>
      </c>
      <c r="E9" s="22">
        <v>510</v>
      </c>
      <c r="F9" s="23" t="s">
        <v>61</v>
      </c>
      <c r="G9" s="24">
        <f t="shared" si="0"/>
        <v>37000000</v>
      </c>
      <c r="H9" s="24"/>
      <c r="I9" s="24"/>
      <c r="J9" s="24"/>
      <c r="K9" s="24"/>
      <c r="L9" s="24"/>
      <c r="M9" s="24"/>
      <c r="N9" s="24"/>
      <c r="O9" s="24"/>
      <c r="P9" s="24"/>
      <c r="Q9" s="24"/>
      <c r="R9" s="24"/>
      <c r="S9" s="24"/>
      <c r="T9" s="24"/>
      <c r="U9" s="24"/>
      <c r="V9" s="24"/>
      <c r="W9" s="24">
        <v>16000000</v>
      </c>
      <c r="X9" s="24"/>
      <c r="Y9" s="24"/>
      <c r="Z9" s="24"/>
      <c r="AA9" s="24"/>
      <c r="AB9" s="24">
        <v>21000000</v>
      </c>
      <c r="AC9" s="25">
        <f>+AD9/G9</f>
        <v>0.16216216216216217</v>
      </c>
      <c r="AD9" s="24">
        <f>SUM(AE9:AY9)</f>
        <v>6000000</v>
      </c>
      <c r="AE9" s="24"/>
      <c r="AF9" s="24"/>
      <c r="AG9" s="24"/>
      <c r="AH9" s="24"/>
      <c r="AI9" s="24"/>
      <c r="AJ9" s="24"/>
      <c r="AK9" s="24"/>
      <c r="AL9" s="24"/>
      <c r="AM9" s="24"/>
      <c r="AN9" s="24"/>
      <c r="AO9" s="24"/>
      <c r="AP9" s="24"/>
      <c r="AQ9" s="24"/>
      <c r="AR9" s="24"/>
      <c r="AS9" s="24"/>
      <c r="AT9" s="24"/>
      <c r="AU9" s="24"/>
      <c r="AV9" s="24"/>
      <c r="AW9" s="24"/>
      <c r="AX9" s="24"/>
      <c r="AY9" s="24">
        <f>+'[2]ENERO 2018'!$AF$785</f>
        <v>6000000</v>
      </c>
      <c r="AZ9" s="25">
        <f t="shared" si="2"/>
        <v>0.83783783783783783</v>
      </c>
      <c r="BA9" s="24">
        <f t="shared" si="3"/>
        <v>31000000</v>
      </c>
      <c r="BB9" s="24">
        <f t="shared" si="4"/>
        <v>0</v>
      </c>
      <c r="BC9" s="24">
        <f t="shared" si="4"/>
        <v>0</v>
      </c>
      <c r="BD9" s="24">
        <f t="shared" si="4"/>
        <v>0</v>
      </c>
      <c r="BE9" s="24">
        <f t="shared" si="4"/>
        <v>0</v>
      </c>
      <c r="BF9" s="24">
        <f t="shared" si="4"/>
        <v>0</v>
      </c>
      <c r="BG9" s="24">
        <f t="shared" si="4"/>
        <v>0</v>
      </c>
      <c r="BH9" s="24">
        <f t="shared" si="4"/>
        <v>0</v>
      </c>
      <c r="BI9" s="24">
        <f t="shared" si="4"/>
        <v>0</v>
      </c>
      <c r="BJ9" s="24">
        <f t="shared" si="4"/>
        <v>0</v>
      </c>
      <c r="BK9" s="24">
        <f t="shared" si="4"/>
        <v>0</v>
      </c>
      <c r="BL9" s="24">
        <f t="shared" si="4"/>
        <v>0</v>
      </c>
      <c r="BM9" s="24">
        <f t="shared" si="4"/>
        <v>0</v>
      </c>
      <c r="BN9" s="24">
        <f t="shared" si="4"/>
        <v>0</v>
      </c>
      <c r="BO9" s="24">
        <f t="shared" si="4"/>
        <v>0</v>
      </c>
      <c r="BP9" s="24">
        <f t="shared" si="4"/>
        <v>0</v>
      </c>
      <c r="BQ9" s="24">
        <f t="shared" si="4"/>
        <v>16000000</v>
      </c>
      <c r="BR9" s="24">
        <f t="shared" si="5"/>
        <v>0</v>
      </c>
      <c r="BS9" s="24">
        <f t="shared" si="5"/>
        <v>0</v>
      </c>
      <c r="BT9" s="24">
        <f t="shared" si="5"/>
        <v>0</v>
      </c>
      <c r="BU9" s="24">
        <f t="shared" si="5"/>
        <v>0</v>
      </c>
      <c r="BV9" s="24">
        <f t="shared" si="5"/>
        <v>15000000</v>
      </c>
      <c r="BW9" s="25">
        <f t="shared" si="13"/>
        <v>0.11304524324324325</v>
      </c>
      <c r="BX9" s="24">
        <f t="shared" si="6"/>
        <v>4182674</v>
      </c>
      <c r="BY9" s="24"/>
      <c r="BZ9" s="24"/>
      <c r="CA9" s="24"/>
      <c r="CB9" s="24"/>
      <c r="CC9" s="24"/>
      <c r="CD9" s="24"/>
      <c r="CE9" s="24"/>
      <c r="CF9" s="24"/>
      <c r="CG9" s="24"/>
      <c r="CH9" s="24"/>
      <c r="CI9" s="24"/>
      <c r="CJ9" s="24"/>
      <c r="CK9" s="24"/>
      <c r="CL9" s="24"/>
      <c r="CM9" s="24"/>
      <c r="CN9" s="24"/>
      <c r="CO9" s="24"/>
      <c r="CP9" s="24"/>
      <c r="CQ9" s="24"/>
      <c r="CR9" s="24"/>
      <c r="CS9" s="24">
        <f>+'[1]FEBRERO 2018'!$H$964</f>
        <v>4182674</v>
      </c>
      <c r="CT9" s="25">
        <f t="shared" si="7"/>
        <v>0.88695475675675672</v>
      </c>
      <c r="CU9" s="24">
        <f t="shared" si="8"/>
        <v>32817326</v>
      </c>
      <c r="CV9" s="24">
        <f t="shared" si="9"/>
        <v>0</v>
      </c>
      <c r="CW9" s="24">
        <f t="shared" si="9"/>
        <v>0</v>
      </c>
      <c r="CX9" s="24">
        <f t="shared" si="9"/>
        <v>0</v>
      </c>
      <c r="CY9" s="24">
        <f t="shared" si="9"/>
        <v>0</v>
      </c>
      <c r="CZ9" s="24">
        <f t="shared" si="9"/>
        <v>0</v>
      </c>
      <c r="DA9" s="24">
        <f t="shared" si="9"/>
        <v>0</v>
      </c>
      <c r="DB9" s="24">
        <f t="shared" si="9"/>
        <v>0</v>
      </c>
      <c r="DC9" s="24">
        <f t="shared" si="9"/>
        <v>0</v>
      </c>
      <c r="DD9" s="24">
        <f t="shared" si="9"/>
        <v>0</v>
      </c>
      <c r="DE9" s="24">
        <f t="shared" si="9"/>
        <v>0</v>
      </c>
      <c r="DF9" s="24">
        <f t="shared" si="9"/>
        <v>0</v>
      </c>
      <c r="DG9" s="24">
        <f t="shared" si="9"/>
        <v>0</v>
      </c>
      <c r="DH9" s="24">
        <f t="shared" si="9"/>
        <v>0</v>
      </c>
      <c r="DI9" s="24">
        <f t="shared" si="9"/>
        <v>0</v>
      </c>
      <c r="DJ9" s="24">
        <f t="shared" si="9"/>
        <v>0</v>
      </c>
      <c r="DK9" s="24">
        <f t="shared" si="9"/>
        <v>16000000</v>
      </c>
      <c r="DL9" s="24">
        <f t="shared" si="10"/>
        <v>0</v>
      </c>
      <c r="DM9" s="24">
        <f t="shared" si="10"/>
        <v>0</v>
      </c>
      <c r="DN9" s="24">
        <f t="shared" si="10"/>
        <v>0</v>
      </c>
      <c r="DO9" s="24">
        <f t="shared" si="10"/>
        <v>0</v>
      </c>
      <c r="DP9" s="24">
        <f t="shared" si="10"/>
        <v>16817326</v>
      </c>
    </row>
    <row r="10" spans="1:120" ht="21.75" customHeight="1" x14ac:dyDescent="0.25">
      <c r="A10" s="30"/>
      <c r="B10" s="215"/>
      <c r="C10" s="20" t="s">
        <v>62</v>
      </c>
      <c r="D10" s="21" t="s">
        <v>63</v>
      </c>
      <c r="E10" s="22">
        <v>510</v>
      </c>
      <c r="F10" s="23" t="s">
        <v>55</v>
      </c>
      <c r="G10" s="24">
        <f t="shared" si="0"/>
        <v>0</v>
      </c>
      <c r="H10" s="24"/>
      <c r="I10" s="24"/>
      <c r="J10" s="24"/>
      <c r="K10" s="24"/>
      <c r="L10" s="24"/>
      <c r="M10" s="24"/>
      <c r="N10" s="24"/>
      <c r="O10" s="24"/>
      <c r="P10" s="24"/>
      <c r="Q10" s="24"/>
      <c r="R10" s="24"/>
      <c r="S10" s="24"/>
      <c r="T10" s="24"/>
      <c r="U10" s="24"/>
      <c r="V10" s="24"/>
      <c r="W10" s="24"/>
      <c r="X10" s="24"/>
      <c r="Y10" s="24"/>
      <c r="Z10" s="24"/>
      <c r="AA10" s="24"/>
      <c r="AB10" s="24"/>
      <c r="AC10" s="25" t="e">
        <f t="shared" ref="AC10:AC27" si="14">+AD10/G10</f>
        <v>#DIV/0!</v>
      </c>
      <c r="AD10" s="24">
        <f t="shared" ref="AD10:AD13" si="15">SUM(AE10:AY10)</f>
        <v>0</v>
      </c>
      <c r="AE10" s="24"/>
      <c r="AF10" s="24"/>
      <c r="AG10" s="24"/>
      <c r="AH10" s="24"/>
      <c r="AI10" s="24"/>
      <c r="AJ10" s="24"/>
      <c r="AK10" s="24"/>
      <c r="AL10" s="24"/>
      <c r="AM10" s="24"/>
      <c r="AN10" s="24"/>
      <c r="AO10" s="24"/>
      <c r="AP10" s="24"/>
      <c r="AQ10" s="24"/>
      <c r="AR10" s="24"/>
      <c r="AS10" s="24"/>
      <c r="AT10" s="24"/>
      <c r="AU10" s="24"/>
      <c r="AV10" s="24"/>
      <c r="AW10" s="24"/>
      <c r="AX10" s="24"/>
      <c r="AY10" s="24"/>
      <c r="AZ10" s="25" t="e">
        <f t="shared" si="2"/>
        <v>#DIV/0!</v>
      </c>
      <c r="BA10" s="24">
        <f t="shared" si="3"/>
        <v>0</v>
      </c>
      <c r="BB10" s="24">
        <f t="shared" si="4"/>
        <v>0</v>
      </c>
      <c r="BC10" s="24">
        <f t="shared" si="4"/>
        <v>0</v>
      </c>
      <c r="BD10" s="24">
        <f t="shared" si="4"/>
        <v>0</v>
      </c>
      <c r="BE10" s="24">
        <f t="shared" si="4"/>
        <v>0</v>
      </c>
      <c r="BF10" s="24">
        <f t="shared" si="4"/>
        <v>0</v>
      </c>
      <c r="BG10" s="24">
        <f t="shared" si="4"/>
        <v>0</v>
      </c>
      <c r="BH10" s="24">
        <f t="shared" si="4"/>
        <v>0</v>
      </c>
      <c r="BI10" s="24">
        <f t="shared" si="4"/>
        <v>0</v>
      </c>
      <c r="BJ10" s="24">
        <f t="shared" si="4"/>
        <v>0</v>
      </c>
      <c r="BK10" s="24">
        <f t="shared" si="4"/>
        <v>0</v>
      </c>
      <c r="BL10" s="24">
        <f t="shared" si="4"/>
        <v>0</v>
      </c>
      <c r="BM10" s="24">
        <f t="shared" si="4"/>
        <v>0</v>
      </c>
      <c r="BN10" s="24">
        <f t="shared" si="4"/>
        <v>0</v>
      </c>
      <c r="BO10" s="24">
        <f t="shared" si="4"/>
        <v>0</v>
      </c>
      <c r="BP10" s="24">
        <f t="shared" si="4"/>
        <v>0</v>
      </c>
      <c r="BQ10" s="24">
        <f t="shared" si="4"/>
        <v>0</v>
      </c>
      <c r="BR10" s="24">
        <f t="shared" si="5"/>
        <v>0</v>
      </c>
      <c r="BS10" s="24">
        <f t="shared" si="5"/>
        <v>0</v>
      </c>
      <c r="BT10" s="24">
        <f t="shared" si="5"/>
        <v>0</v>
      </c>
      <c r="BU10" s="24">
        <f t="shared" si="5"/>
        <v>0</v>
      </c>
      <c r="BV10" s="24">
        <f t="shared" si="5"/>
        <v>0</v>
      </c>
      <c r="BW10" s="25" t="e">
        <f t="shared" si="13"/>
        <v>#DIV/0!</v>
      </c>
      <c r="BX10" s="24">
        <f t="shared" si="6"/>
        <v>0</v>
      </c>
      <c r="BY10" s="24"/>
      <c r="BZ10" s="24"/>
      <c r="CA10" s="24"/>
      <c r="CB10" s="24"/>
      <c r="CC10" s="24"/>
      <c r="CD10" s="24"/>
      <c r="CE10" s="24"/>
      <c r="CF10" s="24"/>
      <c r="CG10" s="24"/>
      <c r="CH10" s="24"/>
      <c r="CI10" s="24"/>
      <c r="CJ10" s="24"/>
      <c r="CK10" s="24"/>
      <c r="CL10" s="24"/>
      <c r="CM10" s="24"/>
      <c r="CN10" s="24"/>
      <c r="CO10" s="24"/>
      <c r="CP10" s="24"/>
      <c r="CQ10" s="24"/>
      <c r="CR10" s="24"/>
      <c r="CS10" s="24"/>
      <c r="CT10" s="25" t="e">
        <f t="shared" si="7"/>
        <v>#DIV/0!</v>
      </c>
      <c r="CU10" s="24">
        <f t="shared" si="8"/>
        <v>0</v>
      </c>
      <c r="CV10" s="24">
        <f t="shared" si="9"/>
        <v>0</v>
      </c>
      <c r="CW10" s="24">
        <f t="shared" si="9"/>
        <v>0</v>
      </c>
      <c r="CX10" s="24">
        <f t="shared" si="9"/>
        <v>0</v>
      </c>
      <c r="CY10" s="24">
        <f t="shared" si="9"/>
        <v>0</v>
      </c>
      <c r="CZ10" s="24">
        <f t="shared" si="9"/>
        <v>0</v>
      </c>
      <c r="DA10" s="24">
        <f t="shared" si="9"/>
        <v>0</v>
      </c>
      <c r="DB10" s="24">
        <f t="shared" si="9"/>
        <v>0</v>
      </c>
      <c r="DC10" s="24">
        <f t="shared" si="9"/>
        <v>0</v>
      </c>
      <c r="DD10" s="24">
        <f t="shared" si="9"/>
        <v>0</v>
      </c>
      <c r="DE10" s="24">
        <f t="shared" si="9"/>
        <v>0</v>
      </c>
      <c r="DF10" s="24">
        <f t="shared" si="9"/>
        <v>0</v>
      </c>
      <c r="DG10" s="24">
        <f t="shared" si="9"/>
        <v>0</v>
      </c>
      <c r="DH10" s="24">
        <f t="shared" si="9"/>
        <v>0</v>
      </c>
      <c r="DI10" s="24">
        <f t="shared" si="9"/>
        <v>0</v>
      </c>
      <c r="DJ10" s="24">
        <f t="shared" si="9"/>
        <v>0</v>
      </c>
      <c r="DK10" s="24">
        <f t="shared" si="9"/>
        <v>0</v>
      </c>
      <c r="DL10" s="24">
        <f t="shared" si="10"/>
        <v>0</v>
      </c>
      <c r="DM10" s="24">
        <f t="shared" si="10"/>
        <v>0</v>
      </c>
      <c r="DN10" s="24">
        <f t="shared" si="10"/>
        <v>0</v>
      </c>
      <c r="DO10" s="24">
        <f t="shared" si="10"/>
        <v>0</v>
      </c>
      <c r="DP10" s="24">
        <f t="shared" si="10"/>
        <v>0</v>
      </c>
    </row>
    <row r="11" spans="1:120" ht="18" customHeight="1" x14ac:dyDescent="0.25">
      <c r="A11" s="30"/>
      <c r="B11" s="215"/>
      <c r="C11" s="20" t="s">
        <v>64</v>
      </c>
      <c r="D11" s="21" t="s">
        <v>65</v>
      </c>
      <c r="E11" s="22">
        <v>510</v>
      </c>
      <c r="F11" s="23" t="s">
        <v>55</v>
      </c>
      <c r="G11" s="24">
        <f t="shared" si="0"/>
        <v>0</v>
      </c>
      <c r="H11" s="24"/>
      <c r="I11" s="24"/>
      <c r="J11" s="24"/>
      <c r="K11" s="24"/>
      <c r="L11" s="24"/>
      <c r="M11" s="24"/>
      <c r="N11" s="24"/>
      <c r="O11" s="24"/>
      <c r="P11" s="24"/>
      <c r="Q11" s="24"/>
      <c r="R11" s="24"/>
      <c r="S11" s="24"/>
      <c r="T11" s="24"/>
      <c r="U11" s="24"/>
      <c r="V11" s="24"/>
      <c r="W11" s="24"/>
      <c r="X11" s="24"/>
      <c r="Y11" s="24"/>
      <c r="Z11" s="24"/>
      <c r="AA11" s="24"/>
      <c r="AB11" s="24"/>
      <c r="AC11" s="25" t="e">
        <f t="shared" si="14"/>
        <v>#DIV/0!</v>
      </c>
      <c r="AD11" s="24">
        <f t="shared" si="15"/>
        <v>0</v>
      </c>
      <c r="AE11" s="24"/>
      <c r="AF11" s="24"/>
      <c r="AG11" s="24"/>
      <c r="AH11" s="24"/>
      <c r="AI11" s="24"/>
      <c r="AJ11" s="24"/>
      <c r="AK11" s="24"/>
      <c r="AL11" s="24"/>
      <c r="AM11" s="24"/>
      <c r="AN11" s="24"/>
      <c r="AO11" s="24"/>
      <c r="AP11" s="24"/>
      <c r="AQ11" s="24"/>
      <c r="AR11" s="24"/>
      <c r="AS11" s="24"/>
      <c r="AT11" s="24"/>
      <c r="AU11" s="24"/>
      <c r="AV11" s="24"/>
      <c r="AW11" s="24"/>
      <c r="AX11" s="24"/>
      <c r="AY11" s="24"/>
      <c r="AZ11" s="25" t="e">
        <f t="shared" si="2"/>
        <v>#DIV/0!</v>
      </c>
      <c r="BA11" s="24">
        <f t="shared" si="3"/>
        <v>0</v>
      </c>
      <c r="BB11" s="24">
        <f t="shared" si="4"/>
        <v>0</v>
      </c>
      <c r="BC11" s="24">
        <f t="shared" si="4"/>
        <v>0</v>
      </c>
      <c r="BD11" s="24">
        <f t="shared" si="4"/>
        <v>0</v>
      </c>
      <c r="BE11" s="24">
        <f t="shared" si="4"/>
        <v>0</v>
      </c>
      <c r="BF11" s="24">
        <f t="shared" si="4"/>
        <v>0</v>
      </c>
      <c r="BG11" s="24">
        <f t="shared" si="4"/>
        <v>0</v>
      </c>
      <c r="BH11" s="24">
        <f t="shared" si="4"/>
        <v>0</v>
      </c>
      <c r="BI11" s="24">
        <f t="shared" si="4"/>
        <v>0</v>
      </c>
      <c r="BJ11" s="24">
        <f t="shared" si="4"/>
        <v>0</v>
      </c>
      <c r="BK11" s="24">
        <f t="shared" si="4"/>
        <v>0</v>
      </c>
      <c r="BL11" s="24">
        <f t="shared" si="4"/>
        <v>0</v>
      </c>
      <c r="BM11" s="24">
        <f t="shared" si="4"/>
        <v>0</v>
      </c>
      <c r="BN11" s="24">
        <f t="shared" si="4"/>
        <v>0</v>
      </c>
      <c r="BO11" s="24">
        <f t="shared" si="4"/>
        <v>0</v>
      </c>
      <c r="BP11" s="24">
        <f t="shared" si="4"/>
        <v>0</v>
      </c>
      <c r="BQ11" s="24">
        <f t="shared" si="4"/>
        <v>0</v>
      </c>
      <c r="BR11" s="24">
        <f t="shared" si="5"/>
        <v>0</v>
      </c>
      <c r="BS11" s="24">
        <f t="shared" si="5"/>
        <v>0</v>
      </c>
      <c r="BT11" s="24">
        <f t="shared" si="5"/>
        <v>0</v>
      </c>
      <c r="BU11" s="24">
        <f t="shared" si="5"/>
        <v>0</v>
      </c>
      <c r="BV11" s="24">
        <f t="shared" si="5"/>
        <v>0</v>
      </c>
      <c r="BW11" s="25" t="e">
        <f t="shared" si="13"/>
        <v>#DIV/0!</v>
      </c>
      <c r="BX11" s="24">
        <f t="shared" si="6"/>
        <v>0</v>
      </c>
      <c r="BY11" s="24"/>
      <c r="BZ11" s="24"/>
      <c r="CA11" s="24"/>
      <c r="CB11" s="24"/>
      <c r="CC11" s="24"/>
      <c r="CD11" s="24"/>
      <c r="CE11" s="24"/>
      <c r="CF11" s="24"/>
      <c r="CG11" s="24"/>
      <c r="CH11" s="24"/>
      <c r="CI11" s="24"/>
      <c r="CJ11" s="24"/>
      <c r="CK11" s="24"/>
      <c r="CL11" s="24"/>
      <c r="CM11" s="24"/>
      <c r="CN11" s="24"/>
      <c r="CO11" s="24"/>
      <c r="CP11" s="24"/>
      <c r="CQ11" s="24"/>
      <c r="CR11" s="24"/>
      <c r="CS11" s="24"/>
      <c r="CT11" s="25" t="e">
        <f t="shared" si="7"/>
        <v>#DIV/0!</v>
      </c>
      <c r="CU11" s="24">
        <f t="shared" si="8"/>
        <v>0</v>
      </c>
      <c r="CV11" s="24">
        <f t="shared" si="9"/>
        <v>0</v>
      </c>
      <c r="CW11" s="24">
        <f t="shared" si="9"/>
        <v>0</v>
      </c>
      <c r="CX11" s="24">
        <f t="shared" si="9"/>
        <v>0</v>
      </c>
      <c r="CY11" s="24">
        <f t="shared" si="9"/>
        <v>0</v>
      </c>
      <c r="CZ11" s="24">
        <f t="shared" si="9"/>
        <v>0</v>
      </c>
      <c r="DA11" s="24">
        <f t="shared" si="9"/>
        <v>0</v>
      </c>
      <c r="DB11" s="24">
        <f t="shared" si="9"/>
        <v>0</v>
      </c>
      <c r="DC11" s="24">
        <f t="shared" si="9"/>
        <v>0</v>
      </c>
      <c r="DD11" s="24">
        <f t="shared" si="9"/>
        <v>0</v>
      </c>
      <c r="DE11" s="24">
        <f t="shared" si="9"/>
        <v>0</v>
      </c>
      <c r="DF11" s="24">
        <f t="shared" si="9"/>
        <v>0</v>
      </c>
      <c r="DG11" s="24">
        <f t="shared" si="9"/>
        <v>0</v>
      </c>
      <c r="DH11" s="24">
        <f t="shared" si="9"/>
        <v>0</v>
      </c>
      <c r="DI11" s="24">
        <f t="shared" si="9"/>
        <v>0</v>
      </c>
      <c r="DJ11" s="24">
        <f t="shared" si="9"/>
        <v>0</v>
      </c>
      <c r="DK11" s="24">
        <f t="shared" si="9"/>
        <v>0</v>
      </c>
      <c r="DL11" s="24">
        <f t="shared" si="10"/>
        <v>0</v>
      </c>
      <c r="DM11" s="24">
        <f t="shared" si="10"/>
        <v>0</v>
      </c>
      <c r="DN11" s="24">
        <f t="shared" si="10"/>
        <v>0</v>
      </c>
      <c r="DO11" s="24">
        <f t="shared" si="10"/>
        <v>0</v>
      </c>
      <c r="DP11" s="24">
        <f t="shared" si="10"/>
        <v>0</v>
      </c>
    </row>
    <row r="12" spans="1:120" ht="18.75" customHeight="1" x14ac:dyDescent="0.25">
      <c r="A12" s="30"/>
      <c r="B12" s="215"/>
      <c r="C12" s="20" t="s">
        <v>66</v>
      </c>
      <c r="D12" s="21" t="s">
        <v>67</v>
      </c>
      <c r="E12" s="22">
        <v>510</v>
      </c>
      <c r="F12" s="23" t="s">
        <v>55</v>
      </c>
      <c r="G12" s="24">
        <f t="shared" si="0"/>
        <v>0</v>
      </c>
      <c r="H12" s="24"/>
      <c r="I12" s="24"/>
      <c r="J12" s="24"/>
      <c r="K12" s="24"/>
      <c r="L12" s="24"/>
      <c r="M12" s="24"/>
      <c r="N12" s="24"/>
      <c r="O12" s="24"/>
      <c r="P12" s="24"/>
      <c r="Q12" s="24"/>
      <c r="R12" s="24"/>
      <c r="S12" s="24"/>
      <c r="T12" s="24"/>
      <c r="U12" s="24"/>
      <c r="V12" s="24"/>
      <c r="W12" s="24"/>
      <c r="X12" s="24"/>
      <c r="Y12" s="24"/>
      <c r="Z12" s="24"/>
      <c r="AA12" s="24"/>
      <c r="AB12" s="24"/>
      <c r="AC12" s="25" t="e">
        <f t="shared" si="14"/>
        <v>#DIV/0!</v>
      </c>
      <c r="AD12" s="24">
        <f t="shared" si="15"/>
        <v>0</v>
      </c>
      <c r="AE12" s="24"/>
      <c r="AF12" s="24"/>
      <c r="AG12" s="24"/>
      <c r="AH12" s="24"/>
      <c r="AI12" s="24"/>
      <c r="AJ12" s="24"/>
      <c r="AK12" s="24"/>
      <c r="AL12" s="24"/>
      <c r="AM12" s="24"/>
      <c r="AN12" s="24"/>
      <c r="AO12" s="24"/>
      <c r="AP12" s="24"/>
      <c r="AQ12" s="24"/>
      <c r="AR12" s="24"/>
      <c r="AS12" s="24"/>
      <c r="AT12" s="24"/>
      <c r="AU12" s="24"/>
      <c r="AV12" s="24"/>
      <c r="AW12" s="24"/>
      <c r="AX12" s="24"/>
      <c r="AY12" s="24"/>
      <c r="AZ12" s="25" t="e">
        <f t="shared" si="2"/>
        <v>#DIV/0!</v>
      </c>
      <c r="BA12" s="24">
        <f t="shared" si="3"/>
        <v>0</v>
      </c>
      <c r="BB12" s="24">
        <f t="shared" si="4"/>
        <v>0</v>
      </c>
      <c r="BC12" s="24">
        <f t="shared" si="4"/>
        <v>0</v>
      </c>
      <c r="BD12" s="24">
        <f t="shared" si="4"/>
        <v>0</v>
      </c>
      <c r="BE12" s="24">
        <f t="shared" si="4"/>
        <v>0</v>
      </c>
      <c r="BF12" s="24">
        <f t="shared" si="4"/>
        <v>0</v>
      </c>
      <c r="BG12" s="24">
        <f t="shared" si="4"/>
        <v>0</v>
      </c>
      <c r="BH12" s="24">
        <f t="shared" si="4"/>
        <v>0</v>
      </c>
      <c r="BI12" s="24">
        <f t="shared" si="4"/>
        <v>0</v>
      </c>
      <c r="BJ12" s="24">
        <f t="shared" si="4"/>
        <v>0</v>
      </c>
      <c r="BK12" s="24">
        <f t="shared" si="4"/>
        <v>0</v>
      </c>
      <c r="BL12" s="24">
        <f t="shared" si="4"/>
        <v>0</v>
      </c>
      <c r="BM12" s="24">
        <f t="shared" si="4"/>
        <v>0</v>
      </c>
      <c r="BN12" s="24">
        <f t="shared" si="4"/>
        <v>0</v>
      </c>
      <c r="BO12" s="24">
        <f t="shared" si="4"/>
        <v>0</v>
      </c>
      <c r="BP12" s="24">
        <f t="shared" si="4"/>
        <v>0</v>
      </c>
      <c r="BQ12" s="24">
        <f t="shared" si="4"/>
        <v>0</v>
      </c>
      <c r="BR12" s="24">
        <f t="shared" si="5"/>
        <v>0</v>
      </c>
      <c r="BS12" s="24">
        <f t="shared" si="5"/>
        <v>0</v>
      </c>
      <c r="BT12" s="24">
        <f t="shared" si="5"/>
        <v>0</v>
      </c>
      <c r="BU12" s="24">
        <f t="shared" si="5"/>
        <v>0</v>
      </c>
      <c r="BV12" s="24">
        <f t="shared" si="5"/>
        <v>0</v>
      </c>
      <c r="BW12" s="25" t="e">
        <f t="shared" si="13"/>
        <v>#DIV/0!</v>
      </c>
      <c r="BX12" s="24">
        <f t="shared" si="6"/>
        <v>0</v>
      </c>
      <c r="BY12" s="24"/>
      <c r="BZ12" s="24"/>
      <c r="CA12" s="24"/>
      <c r="CB12" s="24"/>
      <c r="CC12" s="24"/>
      <c r="CD12" s="24"/>
      <c r="CE12" s="24"/>
      <c r="CF12" s="24"/>
      <c r="CG12" s="24"/>
      <c r="CH12" s="24"/>
      <c r="CI12" s="24"/>
      <c r="CJ12" s="24"/>
      <c r="CK12" s="24"/>
      <c r="CL12" s="24"/>
      <c r="CM12" s="24"/>
      <c r="CN12" s="24"/>
      <c r="CO12" s="24"/>
      <c r="CP12" s="24"/>
      <c r="CQ12" s="24"/>
      <c r="CR12" s="24"/>
      <c r="CS12" s="24"/>
      <c r="CT12" s="25" t="e">
        <f t="shared" si="7"/>
        <v>#DIV/0!</v>
      </c>
      <c r="CU12" s="24">
        <f t="shared" si="8"/>
        <v>0</v>
      </c>
      <c r="CV12" s="24">
        <f t="shared" si="9"/>
        <v>0</v>
      </c>
      <c r="CW12" s="24">
        <f t="shared" si="9"/>
        <v>0</v>
      </c>
      <c r="CX12" s="24">
        <f t="shared" si="9"/>
        <v>0</v>
      </c>
      <c r="CY12" s="24">
        <f t="shared" si="9"/>
        <v>0</v>
      </c>
      <c r="CZ12" s="24">
        <f t="shared" si="9"/>
        <v>0</v>
      </c>
      <c r="DA12" s="24">
        <f t="shared" si="9"/>
        <v>0</v>
      </c>
      <c r="DB12" s="24">
        <f t="shared" si="9"/>
        <v>0</v>
      </c>
      <c r="DC12" s="24">
        <f t="shared" si="9"/>
        <v>0</v>
      </c>
      <c r="DD12" s="24">
        <f t="shared" si="9"/>
        <v>0</v>
      </c>
      <c r="DE12" s="24">
        <f t="shared" si="9"/>
        <v>0</v>
      </c>
      <c r="DF12" s="24">
        <f t="shared" si="9"/>
        <v>0</v>
      </c>
      <c r="DG12" s="24">
        <f t="shared" si="9"/>
        <v>0</v>
      </c>
      <c r="DH12" s="24">
        <f t="shared" si="9"/>
        <v>0</v>
      </c>
      <c r="DI12" s="24">
        <f t="shared" si="9"/>
        <v>0</v>
      </c>
      <c r="DJ12" s="24">
        <f t="shared" si="9"/>
        <v>0</v>
      </c>
      <c r="DK12" s="24">
        <f t="shared" si="9"/>
        <v>0</v>
      </c>
      <c r="DL12" s="24">
        <f t="shared" si="10"/>
        <v>0</v>
      </c>
      <c r="DM12" s="24">
        <f t="shared" si="10"/>
        <v>0</v>
      </c>
      <c r="DN12" s="24">
        <f t="shared" si="10"/>
        <v>0</v>
      </c>
      <c r="DO12" s="24">
        <f t="shared" si="10"/>
        <v>0</v>
      </c>
      <c r="DP12" s="24">
        <f t="shared" si="10"/>
        <v>0</v>
      </c>
    </row>
    <row r="13" spans="1:120" ht="16.5" customHeight="1" x14ac:dyDescent="0.25">
      <c r="A13" s="30"/>
      <c r="B13" s="215"/>
      <c r="C13" s="20" t="s">
        <v>68</v>
      </c>
      <c r="D13" s="21" t="s">
        <v>69</v>
      </c>
      <c r="E13" s="22">
        <v>510</v>
      </c>
      <c r="F13" s="23" t="s">
        <v>55</v>
      </c>
      <c r="G13" s="24">
        <f t="shared" si="0"/>
        <v>0</v>
      </c>
      <c r="H13" s="24"/>
      <c r="I13" s="24"/>
      <c r="J13" s="24"/>
      <c r="K13" s="24"/>
      <c r="L13" s="24"/>
      <c r="M13" s="24"/>
      <c r="N13" s="24"/>
      <c r="O13" s="24"/>
      <c r="P13" s="24"/>
      <c r="Q13" s="24"/>
      <c r="R13" s="24"/>
      <c r="S13" s="24"/>
      <c r="T13" s="24"/>
      <c r="U13" s="24"/>
      <c r="V13" s="24"/>
      <c r="W13" s="24"/>
      <c r="X13" s="24"/>
      <c r="Y13" s="24"/>
      <c r="Z13" s="24"/>
      <c r="AA13" s="24"/>
      <c r="AB13" s="24"/>
      <c r="AC13" s="25" t="e">
        <f t="shared" si="14"/>
        <v>#DIV/0!</v>
      </c>
      <c r="AD13" s="24">
        <f t="shared" si="15"/>
        <v>0</v>
      </c>
      <c r="AE13" s="24"/>
      <c r="AF13" s="24"/>
      <c r="AG13" s="24"/>
      <c r="AH13" s="24"/>
      <c r="AI13" s="24"/>
      <c r="AJ13" s="24"/>
      <c r="AK13" s="24"/>
      <c r="AL13" s="24"/>
      <c r="AM13" s="24"/>
      <c r="AN13" s="24"/>
      <c r="AO13" s="24"/>
      <c r="AP13" s="24"/>
      <c r="AQ13" s="24"/>
      <c r="AR13" s="24"/>
      <c r="AS13" s="24"/>
      <c r="AT13" s="24"/>
      <c r="AU13" s="24"/>
      <c r="AV13" s="24"/>
      <c r="AW13" s="24"/>
      <c r="AX13" s="24"/>
      <c r="AY13" s="24"/>
      <c r="AZ13" s="25" t="e">
        <f t="shared" si="2"/>
        <v>#DIV/0!</v>
      </c>
      <c r="BA13" s="24">
        <f t="shared" si="3"/>
        <v>0</v>
      </c>
      <c r="BB13" s="24">
        <f t="shared" si="4"/>
        <v>0</v>
      </c>
      <c r="BC13" s="24">
        <f t="shared" si="4"/>
        <v>0</v>
      </c>
      <c r="BD13" s="24">
        <f t="shared" si="4"/>
        <v>0</v>
      </c>
      <c r="BE13" s="24">
        <f t="shared" si="4"/>
        <v>0</v>
      </c>
      <c r="BF13" s="24">
        <f t="shared" si="4"/>
        <v>0</v>
      </c>
      <c r="BG13" s="24">
        <f t="shared" si="4"/>
        <v>0</v>
      </c>
      <c r="BH13" s="24">
        <f t="shared" si="4"/>
        <v>0</v>
      </c>
      <c r="BI13" s="24">
        <f t="shared" si="4"/>
        <v>0</v>
      </c>
      <c r="BJ13" s="24">
        <f t="shared" si="4"/>
        <v>0</v>
      </c>
      <c r="BK13" s="24">
        <f t="shared" si="4"/>
        <v>0</v>
      </c>
      <c r="BL13" s="24">
        <f t="shared" si="4"/>
        <v>0</v>
      </c>
      <c r="BM13" s="24">
        <f t="shared" si="4"/>
        <v>0</v>
      </c>
      <c r="BN13" s="24">
        <f t="shared" si="4"/>
        <v>0</v>
      </c>
      <c r="BO13" s="24">
        <f t="shared" si="4"/>
        <v>0</v>
      </c>
      <c r="BP13" s="24">
        <f t="shared" si="4"/>
        <v>0</v>
      </c>
      <c r="BQ13" s="24">
        <f t="shared" si="4"/>
        <v>0</v>
      </c>
      <c r="BR13" s="24">
        <f t="shared" si="5"/>
        <v>0</v>
      </c>
      <c r="BS13" s="24">
        <f t="shared" si="5"/>
        <v>0</v>
      </c>
      <c r="BT13" s="24">
        <f t="shared" si="5"/>
        <v>0</v>
      </c>
      <c r="BU13" s="24">
        <f t="shared" si="5"/>
        <v>0</v>
      </c>
      <c r="BV13" s="24">
        <f t="shared" si="5"/>
        <v>0</v>
      </c>
      <c r="BW13" s="25" t="e">
        <f t="shared" si="13"/>
        <v>#DIV/0!</v>
      </c>
      <c r="BX13" s="24">
        <f t="shared" si="6"/>
        <v>0</v>
      </c>
      <c r="BY13" s="24"/>
      <c r="BZ13" s="24"/>
      <c r="CA13" s="24"/>
      <c r="CB13" s="24"/>
      <c r="CC13" s="24"/>
      <c r="CD13" s="24"/>
      <c r="CE13" s="24"/>
      <c r="CF13" s="24"/>
      <c r="CG13" s="24"/>
      <c r="CH13" s="24"/>
      <c r="CI13" s="24"/>
      <c r="CJ13" s="24"/>
      <c r="CK13" s="24"/>
      <c r="CL13" s="24"/>
      <c r="CM13" s="24"/>
      <c r="CN13" s="24"/>
      <c r="CO13" s="24"/>
      <c r="CP13" s="24"/>
      <c r="CQ13" s="24"/>
      <c r="CR13" s="24"/>
      <c r="CS13" s="24"/>
      <c r="CT13" s="25" t="e">
        <f t="shared" si="7"/>
        <v>#DIV/0!</v>
      </c>
      <c r="CU13" s="24">
        <f t="shared" si="8"/>
        <v>0</v>
      </c>
      <c r="CV13" s="24">
        <f t="shared" si="9"/>
        <v>0</v>
      </c>
      <c r="CW13" s="24">
        <f t="shared" si="9"/>
        <v>0</v>
      </c>
      <c r="CX13" s="24">
        <f t="shared" si="9"/>
        <v>0</v>
      </c>
      <c r="CY13" s="24">
        <f t="shared" si="9"/>
        <v>0</v>
      </c>
      <c r="CZ13" s="24">
        <f t="shared" si="9"/>
        <v>0</v>
      </c>
      <c r="DA13" s="24">
        <f t="shared" si="9"/>
        <v>0</v>
      </c>
      <c r="DB13" s="24">
        <f t="shared" si="9"/>
        <v>0</v>
      </c>
      <c r="DC13" s="24">
        <f t="shared" si="9"/>
        <v>0</v>
      </c>
      <c r="DD13" s="24">
        <f t="shared" si="9"/>
        <v>0</v>
      </c>
      <c r="DE13" s="24">
        <f t="shared" si="9"/>
        <v>0</v>
      </c>
      <c r="DF13" s="24">
        <f t="shared" si="9"/>
        <v>0</v>
      </c>
      <c r="DG13" s="24">
        <f t="shared" si="9"/>
        <v>0</v>
      </c>
      <c r="DH13" s="24">
        <f t="shared" si="9"/>
        <v>0</v>
      </c>
      <c r="DI13" s="24">
        <f t="shared" si="9"/>
        <v>0</v>
      </c>
      <c r="DJ13" s="24">
        <f t="shared" si="9"/>
        <v>0</v>
      </c>
      <c r="DK13" s="24">
        <f t="shared" si="9"/>
        <v>0</v>
      </c>
      <c r="DL13" s="24">
        <f t="shared" si="10"/>
        <v>0</v>
      </c>
      <c r="DM13" s="24">
        <f t="shared" si="10"/>
        <v>0</v>
      </c>
      <c r="DN13" s="24">
        <f t="shared" si="10"/>
        <v>0</v>
      </c>
      <c r="DO13" s="24">
        <f t="shared" si="10"/>
        <v>0</v>
      </c>
      <c r="DP13" s="24">
        <f t="shared" si="10"/>
        <v>0</v>
      </c>
    </row>
    <row r="14" spans="1:120" ht="42.75" customHeight="1" x14ac:dyDescent="0.25">
      <c r="A14" s="30"/>
      <c r="B14" s="207" t="s">
        <v>70</v>
      </c>
      <c r="C14" s="31" t="s">
        <v>71</v>
      </c>
      <c r="D14" s="32" t="s">
        <v>72</v>
      </c>
      <c r="E14" s="22">
        <v>310</v>
      </c>
      <c r="F14" s="23" t="s">
        <v>55</v>
      </c>
      <c r="G14" s="24">
        <f t="shared" si="0"/>
        <v>119000000</v>
      </c>
      <c r="H14" s="24"/>
      <c r="I14" s="24">
        <v>90000000</v>
      </c>
      <c r="J14" s="24"/>
      <c r="K14" s="24"/>
      <c r="L14" s="24"/>
      <c r="M14" s="24"/>
      <c r="N14" s="24"/>
      <c r="O14" s="24"/>
      <c r="P14" s="24"/>
      <c r="Q14" s="24"/>
      <c r="R14" s="24"/>
      <c r="S14" s="24"/>
      <c r="T14" s="24"/>
      <c r="U14" s="24"/>
      <c r="V14" s="24"/>
      <c r="W14" s="24"/>
      <c r="X14" s="24">
        <v>29000000</v>
      </c>
      <c r="Y14" s="24"/>
      <c r="Z14" s="24"/>
      <c r="AA14" s="24"/>
      <c r="AB14" s="24"/>
      <c r="AC14" s="25">
        <f t="shared" si="14"/>
        <v>0.53379108403361342</v>
      </c>
      <c r="AD14" s="24">
        <f>SUM(AE14:AY14)</f>
        <v>63521139</v>
      </c>
      <c r="AE14" s="24"/>
      <c r="AF14" s="24">
        <f>+'[1]FEBRERO 2018'!$K$144</f>
        <v>63521139</v>
      </c>
      <c r="AG14" s="24"/>
      <c r="AH14" s="24"/>
      <c r="AI14" s="24"/>
      <c r="AJ14" s="24"/>
      <c r="AK14" s="24"/>
      <c r="AL14" s="24"/>
      <c r="AM14" s="24"/>
      <c r="AN14" s="24"/>
      <c r="AO14" s="24"/>
      <c r="AP14" s="24"/>
      <c r="AQ14" s="24"/>
      <c r="AR14" s="24"/>
      <c r="AS14" s="24"/>
      <c r="AT14" s="24"/>
      <c r="AU14" s="24"/>
      <c r="AV14" s="24"/>
      <c r="AW14" s="24"/>
      <c r="AX14" s="24"/>
      <c r="AY14" s="24"/>
      <c r="AZ14" s="25">
        <f t="shared" si="2"/>
        <v>0.46620891596638658</v>
      </c>
      <c r="BA14" s="24">
        <f t="shared" si="3"/>
        <v>55478861</v>
      </c>
      <c r="BB14" s="24">
        <f t="shared" si="4"/>
        <v>0</v>
      </c>
      <c r="BC14" s="24">
        <f t="shared" si="4"/>
        <v>26478861</v>
      </c>
      <c r="BD14" s="24">
        <f t="shared" si="4"/>
        <v>0</v>
      </c>
      <c r="BE14" s="24">
        <f t="shared" si="4"/>
        <v>0</v>
      </c>
      <c r="BF14" s="24">
        <f t="shared" si="4"/>
        <v>0</v>
      </c>
      <c r="BG14" s="24">
        <f t="shared" si="4"/>
        <v>0</v>
      </c>
      <c r="BH14" s="24">
        <f t="shared" si="4"/>
        <v>0</v>
      </c>
      <c r="BI14" s="24">
        <f t="shared" si="4"/>
        <v>0</v>
      </c>
      <c r="BJ14" s="24">
        <f t="shared" si="4"/>
        <v>0</v>
      </c>
      <c r="BK14" s="24">
        <f t="shared" si="4"/>
        <v>0</v>
      </c>
      <c r="BL14" s="24">
        <f t="shared" si="4"/>
        <v>0</v>
      </c>
      <c r="BM14" s="24">
        <f t="shared" si="4"/>
        <v>0</v>
      </c>
      <c r="BN14" s="24">
        <f t="shared" si="4"/>
        <v>0</v>
      </c>
      <c r="BO14" s="24">
        <f t="shared" si="4"/>
        <v>0</v>
      </c>
      <c r="BP14" s="24">
        <f t="shared" si="4"/>
        <v>0</v>
      </c>
      <c r="BQ14" s="24">
        <f t="shared" si="4"/>
        <v>0</v>
      </c>
      <c r="BR14" s="24">
        <f t="shared" si="5"/>
        <v>29000000</v>
      </c>
      <c r="BS14" s="24">
        <f t="shared" si="5"/>
        <v>0</v>
      </c>
      <c r="BT14" s="24">
        <f t="shared" si="5"/>
        <v>0</v>
      </c>
      <c r="BU14" s="24">
        <f t="shared" si="5"/>
        <v>0</v>
      </c>
      <c r="BV14" s="24">
        <f t="shared" si="5"/>
        <v>0</v>
      </c>
      <c r="BW14" s="25">
        <f>+BX14/G14</f>
        <v>0.5004719327731092</v>
      </c>
      <c r="BX14" s="24">
        <f t="shared" si="6"/>
        <v>59556160</v>
      </c>
      <c r="BY14" s="24"/>
      <c r="BZ14" s="24">
        <f>+'[1]FEBRERO 2018'!$H$142</f>
        <v>59556160</v>
      </c>
      <c r="CA14" s="24"/>
      <c r="CB14" s="24"/>
      <c r="CC14" s="24"/>
      <c r="CD14" s="24"/>
      <c r="CE14" s="24"/>
      <c r="CF14" s="24"/>
      <c r="CG14" s="24"/>
      <c r="CH14" s="24"/>
      <c r="CI14" s="24"/>
      <c r="CJ14" s="24"/>
      <c r="CK14" s="24"/>
      <c r="CL14" s="24"/>
      <c r="CM14" s="24"/>
      <c r="CN14" s="24"/>
      <c r="CO14" s="24"/>
      <c r="CP14" s="24"/>
      <c r="CQ14" s="24"/>
      <c r="CR14" s="24"/>
      <c r="CS14" s="24"/>
      <c r="CT14" s="25">
        <f t="shared" si="7"/>
        <v>0.4995280672268908</v>
      </c>
      <c r="CU14" s="24">
        <f t="shared" si="8"/>
        <v>59443840</v>
      </c>
      <c r="CV14" s="24">
        <f t="shared" si="9"/>
        <v>0</v>
      </c>
      <c r="CW14" s="24">
        <f t="shared" si="9"/>
        <v>30443840</v>
      </c>
      <c r="CX14" s="24">
        <f t="shared" si="9"/>
        <v>0</v>
      </c>
      <c r="CY14" s="24">
        <f t="shared" si="9"/>
        <v>0</v>
      </c>
      <c r="CZ14" s="24">
        <f t="shared" si="9"/>
        <v>0</v>
      </c>
      <c r="DA14" s="24">
        <f t="shared" si="9"/>
        <v>0</v>
      </c>
      <c r="DB14" s="24">
        <f t="shared" si="9"/>
        <v>0</v>
      </c>
      <c r="DC14" s="24">
        <f t="shared" si="9"/>
        <v>0</v>
      </c>
      <c r="DD14" s="24">
        <f t="shared" si="9"/>
        <v>0</v>
      </c>
      <c r="DE14" s="24">
        <f t="shared" si="9"/>
        <v>0</v>
      </c>
      <c r="DF14" s="24">
        <f t="shared" si="9"/>
        <v>0</v>
      </c>
      <c r="DG14" s="24">
        <f t="shared" si="9"/>
        <v>0</v>
      </c>
      <c r="DH14" s="24">
        <f t="shared" si="9"/>
        <v>0</v>
      </c>
      <c r="DI14" s="24">
        <f t="shared" si="9"/>
        <v>0</v>
      </c>
      <c r="DJ14" s="24">
        <f t="shared" si="9"/>
        <v>0</v>
      </c>
      <c r="DK14" s="24">
        <f t="shared" si="9"/>
        <v>0</v>
      </c>
      <c r="DL14" s="24">
        <f t="shared" si="10"/>
        <v>29000000</v>
      </c>
      <c r="DM14" s="24">
        <f t="shared" si="10"/>
        <v>0</v>
      </c>
      <c r="DN14" s="24">
        <f t="shared" si="10"/>
        <v>0</v>
      </c>
      <c r="DO14" s="24">
        <f t="shared" si="10"/>
        <v>0</v>
      </c>
      <c r="DP14" s="24">
        <f t="shared" si="10"/>
        <v>0</v>
      </c>
    </row>
    <row r="15" spans="1:120" ht="22.5" customHeight="1" x14ac:dyDescent="0.25">
      <c r="A15" s="30"/>
      <c r="B15" s="207"/>
      <c r="C15" s="20" t="s">
        <v>73</v>
      </c>
      <c r="D15" s="21" t="s">
        <v>74</v>
      </c>
      <c r="E15" s="22">
        <v>310</v>
      </c>
      <c r="F15" s="33" t="s">
        <v>75</v>
      </c>
      <c r="G15" s="24">
        <f t="shared" si="0"/>
        <v>347665509</v>
      </c>
      <c r="H15" s="24"/>
      <c r="I15" s="24">
        <v>290000000</v>
      </c>
      <c r="J15" s="24">
        <v>1507807</v>
      </c>
      <c r="K15" s="24"/>
      <c r="L15" s="24"/>
      <c r="M15" s="24"/>
      <c r="N15" s="24"/>
      <c r="O15" s="24"/>
      <c r="P15" s="24"/>
      <c r="Q15" s="24"/>
      <c r="R15" s="24"/>
      <c r="S15" s="24"/>
      <c r="T15" s="24"/>
      <c r="U15" s="24"/>
      <c r="V15" s="24"/>
      <c r="W15" s="24"/>
      <c r="X15" s="24"/>
      <c r="Y15" s="24"/>
      <c r="Z15" s="24"/>
      <c r="AA15" s="24"/>
      <c r="AB15" s="24">
        <v>56157702</v>
      </c>
      <c r="AC15" s="25">
        <f t="shared" si="14"/>
        <v>2.7476409803999281E-2</v>
      </c>
      <c r="AD15" s="24">
        <f t="shared" si="1"/>
        <v>9552600</v>
      </c>
      <c r="AE15" s="24"/>
      <c r="AF15" s="24">
        <f>+'[1]FEBRERO 2018'!$K$165</f>
        <v>9252600</v>
      </c>
      <c r="AG15" s="24"/>
      <c r="AH15" s="24"/>
      <c r="AI15" s="24"/>
      <c r="AJ15" s="24"/>
      <c r="AK15" s="24"/>
      <c r="AL15" s="24"/>
      <c r="AM15" s="24"/>
      <c r="AN15" s="24"/>
      <c r="AO15" s="24"/>
      <c r="AP15" s="24"/>
      <c r="AQ15" s="24"/>
      <c r="AR15" s="24"/>
      <c r="AS15" s="24"/>
      <c r="AT15" s="24"/>
      <c r="AU15" s="24"/>
      <c r="AV15" s="24"/>
      <c r="AW15" s="24"/>
      <c r="AX15" s="24"/>
      <c r="AY15" s="24">
        <f>+'[2]ENERO 2018'!$AF$163</f>
        <v>300000</v>
      </c>
      <c r="AZ15" s="25">
        <f t="shared" si="2"/>
        <v>0.97252359019600076</v>
      </c>
      <c r="BA15" s="24">
        <f t="shared" si="3"/>
        <v>338112909</v>
      </c>
      <c r="BB15" s="24">
        <f t="shared" si="4"/>
        <v>0</v>
      </c>
      <c r="BC15" s="24">
        <f t="shared" si="4"/>
        <v>280747400</v>
      </c>
      <c r="BD15" s="24">
        <f t="shared" si="4"/>
        <v>1507807</v>
      </c>
      <c r="BE15" s="24">
        <f t="shared" si="4"/>
        <v>0</v>
      </c>
      <c r="BF15" s="24">
        <f t="shared" si="4"/>
        <v>0</v>
      </c>
      <c r="BG15" s="24">
        <f t="shared" si="4"/>
        <v>0</v>
      </c>
      <c r="BH15" s="24">
        <f t="shared" si="4"/>
        <v>0</v>
      </c>
      <c r="BI15" s="24">
        <f t="shared" si="4"/>
        <v>0</v>
      </c>
      <c r="BJ15" s="24">
        <f t="shared" si="4"/>
        <v>0</v>
      </c>
      <c r="BK15" s="24">
        <f t="shared" si="4"/>
        <v>0</v>
      </c>
      <c r="BL15" s="24">
        <f t="shared" si="4"/>
        <v>0</v>
      </c>
      <c r="BM15" s="24">
        <f t="shared" si="4"/>
        <v>0</v>
      </c>
      <c r="BN15" s="24">
        <f t="shared" si="4"/>
        <v>0</v>
      </c>
      <c r="BO15" s="24">
        <f t="shared" si="4"/>
        <v>0</v>
      </c>
      <c r="BP15" s="24">
        <f t="shared" si="4"/>
        <v>0</v>
      </c>
      <c r="BQ15" s="24">
        <f t="shared" si="4"/>
        <v>0</v>
      </c>
      <c r="BR15" s="24">
        <f t="shared" si="5"/>
        <v>0</v>
      </c>
      <c r="BS15" s="24">
        <f t="shared" si="5"/>
        <v>0</v>
      </c>
      <c r="BT15" s="24">
        <f t="shared" si="5"/>
        <v>0</v>
      </c>
      <c r="BU15" s="24">
        <f t="shared" si="5"/>
        <v>0</v>
      </c>
      <c r="BV15" s="24">
        <f t="shared" si="5"/>
        <v>55857702</v>
      </c>
      <c r="BW15" s="25">
        <f>+BX15/G15</f>
        <v>2.7476409803999281E-2</v>
      </c>
      <c r="BX15" s="24">
        <f t="shared" si="6"/>
        <v>9552600</v>
      </c>
      <c r="BY15" s="24"/>
      <c r="BZ15" s="24">
        <f>+'[1]FEBRERO 2018'!$H$163-CS15</f>
        <v>9252600</v>
      </c>
      <c r="CA15" s="24"/>
      <c r="CB15" s="24"/>
      <c r="CC15" s="24"/>
      <c r="CD15" s="24"/>
      <c r="CE15" s="24"/>
      <c r="CF15" s="24"/>
      <c r="CG15" s="24"/>
      <c r="CH15" s="24"/>
      <c r="CI15" s="24"/>
      <c r="CJ15" s="24"/>
      <c r="CK15" s="24"/>
      <c r="CL15" s="24"/>
      <c r="CM15" s="24"/>
      <c r="CN15" s="24"/>
      <c r="CO15" s="24"/>
      <c r="CP15" s="24"/>
      <c r="CQ15" s="24"/>
      <c r="CR15" s="24"/>
      <c r="CS15" s="24">
        <f>+'[2]ENERO 2018'!$AF$163</f>
        <v>300000</v>
      </c>
      <c r="CT15" s="25">
        <f t="shared" si="7"/>
        <v>0.97252359019600076</v>
      </c>
      <c r="CU15" s="24">
        <f t="shared" si="8"/>
        <v>338112909</v>
      </c>
      <c r="CV15" s="24">
        <f t="shared" si="9"/>
        <v>0</v>
      </c>
      <c r="CW15" s="24">
        <f t="shared" si="9"/>
        <v>280747400</v>
      </c>
      <c r="CX15" s="24">
        <f t="shared" si="9"/>
        <v>1507807</v>
      </c>
      <c r="CY15" s="24">
        <f t="shared" si="9"/>
        <v>0</v>
      </c>
      <c r="CZ15" s="24">
        <f t="shared" si="9"/>
        <v>0</v>
      </c>
      <c r="DA15" s="24">
        <f t="shared" si="9"/>
        <v>0</v>
      </c>
      <c r="DB15" s="24">
        <f t="shared" si="9"/>
        <v>0</v>
      </c>
      <c r="DC15" s="24">
        <f t="shared" si="9"/>
        <v>0</v>
      </c>
      <c r="DD15" s="24">
        <f t="shared" si="9"/>
        <v>0</v>
      </c>
      <c r="DE15" s="24">
        <f t="shared" si="9"/>
        <v>0</v>
      </c>
      <c r="DF15" s="24">
        <f t="shared" si="9"/>
        <v>0</v>
      </c>
      <c r="DG15" s="24">
        <f t="shared" si="9"/>
        <v>0</v>
      </c>
      <c r="DH15" s="24">
        <f t="shared" si="9"/>
        <v>0</v>
      </c>
      <c r="DI15" s="24">
        <f t="shared" si="9"/>
        <v>0</v>
      </c>
      <c r="DJ15" s="24">
        <f t="shared" si="9"/>
        <v>0</v>
      </c>
      <c r="DK15" s="24">
        <f t="shared" si="9"/>
        <v>0</v>
      </c>
      <c r="DL15" s="24">
        <f t="shared" si="10"/>
        <v>0</v>
      </c>
      <c r="DM15" s="24">
        <f t="shared" si="10"/>
        <v>0</v>
      </c>
      <c r="DN15" s="24">
        <f t="shared" si="10"/>
        <v>0</v>
      </c>
      <c r="DO15" s="24">
        <f t="shared" si="10"/>
        <v>0</v>
      </c>
      <c r="DP15" s="24">
        <f t="shared" si="10"/>
        <v>55857702</v>
      </c>
    </row>
    <row r="16" spans="1:120" ht="15.75" customHeight="1" x14ac:dyDescent="0.25">
      <c r="A16" s="30"/>
      <c r="B16" s="207"/>
      <c r="C16" s="20" t="s">
        <v>76</v>
      </c>
      <c r="D16" s="21" t="s">
        <v>77</v>
      </c>
      <c r="E16" s="22">
        <v>310</v>
      </c>
      <c r="F16" s="23" t="s">
        <v>55</v>
      </c>
      <c r="G16" s="24">
        <f t="shared" si="0"/>
        <v>30000000</v>
      </c>
      <c r="H16" s="24"/>
      <c r="I16" s="24"/>
      <c r="J16" s="24"/>
      <c r="K16" s="24"/>
      <c r="L16" s="24"/>
      <c r="M16" s="24"/>
      <c r="N16" s="24"/>
      <c r="O16" s="24"/>
      <c r="P16" s="24"/>
      <c r="Q16" s="24"/>
      <c r="R16" s="24"/>
      <c r="S16" s="24"/>
      <c r="T16" s="24"/>
      <c r="U16" s="24"/>
      <c r="V16" s="24"/>
      <c r="W16" s="24">
        <v>30000000</v>
      </c>
      <c r="X16" s="24"/>
      <c r="Y16" s="24"/>
      <c r="Z16" s="24"/>
      <c r="AA16" s="24"/>
      <c r="AB16" s="24"/>
      <c r="AC16" s="25">
        <f t="shared" si="14"/>
        <v>0.72</v>
      </c>
      <c r="AD16" s="24">
        <f t="shared" si="1"/>
        <v>21600000</v>
      </c>
      <c r="AE16" s="24"/>
      <c r="AF16" s="24"/>
      <c r="AG16" s="24"/>
      <c r="AH16" s="24"/>
      <c r="AI16" s="24"/>
      <c r="AJ16" s="24"/>
      <c r="AK16" s="24"/>
      <c r="AL16" s="24"/>
      <c r="AM16" s="24"/>
      <c r="AN16" s="24"/>
      <c r="AO16" s="24"/>
      <c r="AP16" s="24"/>
      <c r="AQ16" s="24"/>
      <c r="AR16" s="24"/>
      <c r="AS16" s="24"/>
      <c r="AT16" s="24">
        <f>+'[2]ENERO 2018'!$Y$170</f>
        <v>21600000</v>
      </c>
      <c r="AU16" s="24"/>
      <c r="AV16" s="24"/>
      <c r="AW16" s="24"/>
      <c r="AX16" s="24"/>
      <c r="AY16" s="24"/>
      <c r="AZ16" s="25">
        <f t="shared" si="2"/>
        <v>0.28000000000000003</v>
      </c>
      <c r="BA16" s="24">
        <f t="shared" si="3"/>
        <v>8400000</v>
      </c>
      <c r="BB16" s="24">
        <f t="shared" si="4"/>
        <v>0</v>
      </c>
      <c r="BC16" s="24">
        <f t="shared" si="4"/>
        <v>0</v>
      </c>
      <c r="BD16" s="24">
        <f t="shared" si="4"/>
        <v>0</v>
      </c>
      <c r="BE16" s="24">
        <f t="shared" si="4"/>
        <v>0</v>
      </c>
      <c r="BF16" s="24">
        <f t="shared" si="4"/>
        <v>0</v>
      </c>
      <c r="BG16" s="24">
        <f t="shared" si="4"/>
        <v>0</v>
      </c>
      <c r="BH16" s="24">
        <f t="shared" si="4"/>
        <v>0</v>
      </c>
      <c r="BI16" s="24">
        <f t="shared" si="4"/>
        <v>0</v>
      </c>
      <c r="BJ16" s="24">
        <f t="shared" si="4"/>
        <v>0</v>
      </c>
      <c r="BK16" s="24">
        <f t="shared" si="4"/>
        <v>0</v>
      </c>
      <c r="BL16" s="24">
        <f t="shared" si="4"/>
        <v>0</v>
      </c>
      <c r="BM16" s="24">
        <f t="shared" si="4"/>
        <v>0</v>
      </c>
      <c r="BN16" s="24">
        <f t="shared" si="4"/>
        <v>0</v>
      </c>
      <c r="BO16" s="24">
        <f t="shared" si="4"/>
        <v>0</v>
      </c>
      <c r="BP16" s="24">
        <f t="shared" si="4"/>
        <v>0</v>
      </c>
      <c r="BQ16" s="24">
        <f t="shared" si="4"/>
        <v>8400000</v>
      </c>
      <c r="BR16" s="24">
        <f t="shared" si="5"/>
        <v>0</v>
      </c>
      <c r="BS16" s="24">
        <f t="shared" si="5"/>
        <v>0</v>
      </c>
      <c r="BT16" s="24">
        <f t="shared" si="5"/>
        <v>0</v>
      </c>
      <c r="BU16" s="24">
        <f t="shared" si="5"/>
        <v>0</v>
      </c>
      <c r="BV16" s="24">
        <f t="shared" si="5"/>
        <v>0</v>
      </c>
      <c r="BW16" s="25">
        <f>+BX16/G16</f>
        <v>0.72</v>
      </c>
      <c r="BX16" s="24">
        <f t="shared" si="6"/>
        <v>21600000</v>
      </c>
      <c r="BY16" s="24"/>
      <c r="BZ16" s="24"/>
      <c r="CA16" s="24"/>
      <c r="CB16" s="24"/>
      <c r="CC16" s="24"/>
      <c r="CD16" s="24"/>
      <c r="CE16" s="24"/>
      <c r="CF16" s="24"/>
      <c r="CG16" s="24"/>
      <c r="CH16" s="24"/>
      <c r="CI16" s="24"/>
      <c r="CJ16" s="24"/>
      <c r="CK16" s="24"/>
      <c r="CL16" s="24"/>
      <c r="CM16" s="24"/>
      <c r="CN16" s="24">
        <f>+'[2]ENERO 2018'!$H$168</f>
        <v>21600000</v>
      </c>
      <c r="CO16" s="24"/>
      <c r="CP16" s="24"/>
      <c r="CQ16" s="24"/>
      <c r="CR16" s="24"/>
      <c r="CS16" s="24"/>
      <c r="CT16" s="25">
        <f t="shared" si="7"/>
        <v>0.28000000000000003</v>
      </c>
      <c r="CU16" s="24">
        <f t="shared" si="8"/>
        <v>8400000</v>
      </c>
      <c r="CV16" s="24">
        <f t="shared" si="9"/>
        <v>0</v>
      </c>
      <c r="CW16" s="24">
        <f t="shared" si="9"/>
        <v>0</v>
      </c>
      <c r="CX16" s="24">
        <f t="shared" si="9"/>
        <v>0</v>
      </c>
      <c r="CY16" s="24">
        <f t="shared" si="9"/>
        <v>0</v>
      </c>
      <c r="CZ16" s="24">
        <f t="shared" si="9"/>
        <v>0</v>
      </c>
      <c r="DA16" s="24">
        <f t="shared" si="9"/>
        <v>0</v>
      </c>
      <c r="DB16" s="24">
        <f t="shared" si="9"/>
        <v>0</v>
      </c>
      <c r="DC16" s="24">
        <f t="shared" si="9"/>
        <v>0</v>
      </c>
      <c r="DD16" s="24">
        <f t="shared" si="9"/>
        <v>0</v>
      </c>
      <c r="DE16" s="24">
        <f t="shared" si="9"/>
        <v>0</v>
      </c>
      <c r="DF16" s="24">
        <f t="shared" si="9"/>
        <v>0</v>
      </c>
      <c r="DG16" s="24">
        <f t="shared" si="9"/>
        <v>0</v>
      </c>
      <c r="DH16" s="24">
        <f t="shared" si="9"/>
        <v>0</v>
      </c>
      <c r="DI16" s="24">
        <f t="shared" si="9"/>
        <v>0</v>
      </c>
      <c r="DJ16" s="24">
        <f t="shared" si="9"/>
        <v>0</v>
      </c>
      <c r="DK16" s="24">
        <f>W16-CN16</f>
        <v>8400000</v>
      </c>
      <c r="DL16" s="24">
        <f t="shared" si="10"/>
        <v>0</v>
      </c>
      <c r="DM16" s="24">
        <f t="shared" si="10"/>
        <v>0</v>
      </c>
      <c r="DN16" s="24">
        <f t="shared" si="10"/>
        <v>0</v>
      </c>
      <c r="DO16" s="24">
        <f t="shared" si="10"/>
        <v>0</v>
      </c>
      <c r="DP16" s="24">
        <f t="shared" si="10"/>
        <v>0</v>
      </c>
    </row>
    <row r="17" spans="1:120" ht="46.5" customHeight="1" x14ac:dyDescent="0.25">
      <c r="A17" s="30"/>
      <c r="B17" s="207"/>
      <c r="C17" s="20" t="s">
        <v>78</v>
      </c>
      <c r="D17" s="21" t="s">
        <v>79</v>
      </c>
      <c r="E17" s="22">
        <v>310</v>
      </c>
      <c r="F17" s="23" t="s">
        <v>55</v>
      </c>
      <c r="G17" s="24">
        <f t="shared" si="0"/>
        <v>27000000</v>
      </c>
      <c r="H17" s="34"/>
      <c r="I17" s="24"/>
      <c r="J17" s="24"/>
      <c r="K17" s="24"/>
      <c r="L17" s="34"/>
      <c r="M17" s="24"/>
      <c r="N17" s="24"/>
      <c r="O17" s="34"/>
      <c r="P17" s="28"/>
      <c r="Q17" s="28"/>
      <c r="R17" s="28"/>
      <c r="S17" s="28"/>
      <c r="T17" s="28"/>
      <c r="U17" s="28"/>
      <c r="V17" s="28"/>
      <c r="W17" s="24">
        <v>27000000</v>
      </c>
      <c r="X17" s="24"/>
      <c r="Y17" s="34"/>
      <c r="Z17" s="34"/>
      <c r="AA17" s="34"/>
      <c r="AB17" s="34"/>
      <c r="AC17" s="25">
        <f t="shared" si="14"/>
        <v>0</v>
      </c>
      <c r="AD17" s="24">
        <f t="shared" si="1"/>
        <v>0</v>
      </c>
      <c r="AE17" s="24"/>
      <c r="AF17" s="24"/>
      <c r="AG17" s="24"/>
      <c r="AH17" s="24"/>
      <c r="AI17" s="24"/>
      <c r="AJ17" s="24"/>
      <c r="AK17" s="24"/>
      <c r="AL17" s="24"/>
      <c r="AM17" s="24"/>
      <c r="AN17" s="24"/>
      <c r="AO17" s="24"/>
      <c r="AP17" s="24"/>
      <c r="AQ17" s="24"/>
      <c r="AR17" s="24"/>
      <c r="AS17" s="24"/>
      <c r="AT17" s="24"/>
      <c r="AU17" s="24"/>
      <c r="AV17" s="24"/>
      <c r="AW17" s="24"/>
      <c r="AX17" s="24"/>
      <c r="AY17" s="24"/>
      <c r="AZ17" s="25">
        <f t="shared" si="2"/>
        <v>1</v>
      </c>
      <c r="BA17" s="24">
        <f t="shared" si="3"/>
        <v>27000000</v>
      </c>
      <c r="BB17" s="24">
        <f t="shared" si="4"/>
        <v>0</v>
      </c>
      <c r="BC17" s="24">
        <f t="shared" si="4"/>
        <v>0</v>
      </c>
      <c r="BD17" s="24">
        <f t="shared" si="4"/>
        <v>0</v>
      </c>
      <c r="BE17" s="24">
        <f t="shared" si="4"/>
        <v>0</v>
      </c>
      <c r="BF17" s="24">
        <f t="shared" si="4"/>
        <v>0</v>
      </c>
      <c r="BG17" s="24">
        <f t="shared" si="4"/>
        <v>0</v>
      </c>
      <c r="BH17" s="24">
        <f t="shared" si="4"/>
        <v>0</v>
      </c>
      <c r="BI17" s="24">
        <f t="shared" si="4"/>
        <v>0</v>
      </c>
      <c r="BJ17" s="24">
        <f t="shared" si="4"/>
        <v>0</v>
      </c>
      <c r="BK17" s="24">
        <f t="shared" si="4"/>
        <v>0</v>
      </c>
      <c r="BL17" s="24">
        <f t="shared" si="4"/>
        <v>0</v>
      </c>
      <c r="BM17" s="24">
        <f t="shared" si="4"/>
        <v>0</v>
      </c>
      <c r="BN17" s="24">
        <f t="shared" si="4"/>
        <v>0</v>
      </c>
      <c r="BO17" s="24">
        <f t="shared" si="4"/>
        <v>0</v>
      </c>
      <c r="BP17" s="24">
        <f t="shared" si="4"/>
        <v>0</v>
      </c>
      <c r="BQ17" s="24">
        <f t="shared" si="4"/>
        <v>27000000</v>
      </c>
      <c r="BR17" s="24">
        <f t="shared" si="5"/>
        <v>0</v>
      </c>
      <c r="BS17" s="24">
        <f t="shared" si="5"/>
        <v>0</v>
      </c>
      <c r="BT17" s="24">
        <f t="shared" si="5"/>
        <v>0</v>
      </c>
      <c r="BU17" s="24">
        <f t="shared" si="5"/>
        <v>0</v>
      </c>
      <c r="BV17" s="24">
        <f t="shared" si="5"/>
        <v>0</v>
      </c>
      <c r="BW17" s="25">
        <f>+BX17/G17</f>
        <v>0</v>
      </c>
      <c r="BX17" s="24">
        <f t="shared" si="6"/>
        <v>0</v>
      </c>
      <c r="BY17" s="24"/>
      <c r="BZ17" s="24"/>
      <c r="CA17" s="24"/>
      <c r="CB17" s="24"/>
      <c r="CC17" s="24"/>
      <c r="CD17" s="24"/>
      <c r="CE17" s="24"/>
      <c r="CF17" s="24"/>
      <c r="CG17" s="24"/>
      <c r="CH17" s="24"/>
      <c r="CI17" s="24"/>
      <c r="CJ17" s="24"/>
      <c r="CK17" s="24"/>
      <c r="CL17" s="24"/>
      <c r="CM17" s="24"/>
      <c r="CN17" s="24"/>
      <c r="CO17" s="24"/>
      <c r="CP17" s="24"/>
      <c r="CQ17" s="24"/>
      <c r="CR17" s="24"/>
      <c r="CS17" s="24"/>
      <c r="CT17" s="25">
        <f t="shared" si="7"/>
        <v>1</v>
      </c>
      <c r="CU17" s="24">
        <f t="shared" si="8"/>
        <v>27000000</v>
      </c>
      <c r="CV17" s="24">
        <f t="shared" si="9"/>
        <v>0</v>
      </c>
      <c r="CW17" s="24">
        <f t="shared" si="9"/>
        <v>0</v>
      </c>
      <c r="CX17" s="24">
        <f t="shared" si="9"/>
        <v>0</v>
      </c>
      <c r="CY17" s="24">
        <f t="shared" si="9"/>
        <v>0</v>
      </c>
      <c r="CZ17" s="24">
        <f t="shared" si="9"/>
        <v>0</v>
      </c>
      <c r="DA17" s="24">
        <f t="shared" si="9"/>
        <v>0</v>
      </c>
      <c r="DB17" s="24">
        <f t="shared" si="9"/>
        <v>0</v>
      </c>
      <c r="DC17" s="24">
        <f t="shared" si="9"/>
        <v>0</v>
      </c>
      <c r="DD17" s="24">
        <f t="shared" si="9"/>
        <v>0</v>
      </c>
      <c r="DE17" s="24">
        <f t="shared" si="9"/>
        <v>0</v>
      </c>
      <c r="DF17" s="24">
        <f t="shared" si="9"/>
        <v>0</v>
      </c>
      <c r="DG17" s="24">
        <f t="shared" si="9"/>
        <v>0</v>
      </c>
      <c r="DH17" s="24">
        <f t="shared" si="9"/>
        <v>0</v>
      </c>
      <c r="DI17" s="24">
        <f t="shared" si="9"/>
        <v>0</v>
      </c>
      <c r="DJ17" s="24">
        <f t="shared" si="9"/>
        <v>0</v>
      </c>
      <c r="DK17" s="24">
        <f t="shared" si="9"/>
        <v>27000000</v>
      </c>
      <c r="DL17" s="24">
        <f t="shared" si="10"/>
        <v>0</v>
      </c>
      <c r="DM17" s="24">
        <f t="shared" si="10"/>
        <v>0</v>
      </c>
      <c r="DN17" s="24">
        <f t="shared" si="10"/>
        <v>0</v>
      </c>
      <c r="DO17" s="24">
        <f t="shared" si="10"/>
        <v>0</v>
      </c>
      <c r="DP17" s="24">
        <f t="shared" si="10"/>
        <v>0</v>
      </c>
    </row>
    <row r="18" spans="1:120" ht="46.5" customHeight="1" x14ac:dyDescent="0.25">
      <c r="A18" s="30"/>
      <c r="B18" s="35"/>
      <c r="C18" s="20" t="s">
        <v>80</v>
      </c>
      <c r="D18" s="21" t="s">
        <v>81</v>
      </c>
      <c r="E18" s="22">
        <v>310</v>
      </c>
      <c r="F18" s="36" t="s">
        <v>55</v>
      </c>
      <c r="G18" s="24">
        <f t="shared" si="0"/>
        <v>4000000</v>
      </c>
      <c r="H18" s="34"/>
      <c r="I18" s="24"/>
      <c r="J18" s="24"/>
      <c r="K18" s="24"/>
      <c r="L18" s="34"/>
      <c r="M18" s="24"/>
      <c r="N18" s="24"/>
      <c r="O18" s="34"/>
      <c r="P18" s="28"/>
      <c r="Q18" s="28"/>
      <c r="R18" s="28"/>
      <c r="S18" s="28"/>
      <c r="T18" s="28"/>
      <c r="U18" s="28"/>
      <c r="V18" s="28"/>
      <c r="W18" s="24">
        <v>4000000</v>
      </c>
      <c r="X18" s="24"/>
      <c r="Y18" s="34"/>
      <c r="Z18" s="34"/>
      <c r="AA18" s="34"/>
      <c r="AB18" s="34"/>
      <c r="AC18" s="25">
        <f t="shared" si="14"/>
        <v>0</v>
      </c>
      <c r="AD18" s="24">
        <f t="shared" si="1"/>
        <v>0</v>
      </c>
      <c r="AE18" s="24"/>
      <c r="AF18" s="24"/>
      <c r="AG18" s="24"/>
      <c r="AH18" s="24"/>
      <c r="AI18" s="24"/>
      <c r="AJ18" s="24"/>
      <c r="AK18" s="24"/>
      <c r="AL18" s="24"/>
      <c r="AM18" s="24"/>
      <c r="AN18" s="24"/>
      <c r="AO18" s="24"/>
      <c r="AP18" s="24"/>
      <c r="AQ18" s="24"/>
      <c r="AR18" s="24"/>
      <c r="AS18" s="24"/>
      <c r="AT18" s="24"/>
      <c r="AU18" s="24"/>
      <c r="AV18" s="24"/>
      <c r="AW18" s="24"/>
      <c r="AX18" s="24"/>
      <c r="AY18" s="24"/>
      <c r="AZ18" s="25">
        <f t="shared" si="2"/>
        <v>1</v>
      </c>
      <c r="BA18" s="24">
        <f t="shared" si="3"/>
        <v>4000000</v>
      </c>
      <c r="BB18" s="24">
        <f t="shared" si="4"/>
        <v>0</v>
      </c>
      <c r="BC18" s="24">
        <f t="shared" si="4"/>
        <v>0</v>
      </c>
      <c r="BD18" s="24">
        <f t="shared" si="4"/>
        <v>0</v>
      </c>
      <c r="BE18" s="24">
        <f t="shared" si="4"/>
        <v>0</v>
      </c>
      <c r="BF18" s="24">
        <f t="shared" si="4"/>
        <v>0</v>
      </c>
      <c r="BG18" s="24">
        <f t="shared" si="4"/>
        <v>0</v>
      </c>
      <c r="BH18" s="24">
        <f t="shared" si="4"/>
        <v>0</v>
      </c>
      <c r="BI18" s="24">
        <f t="shared" si="4"/>
        <v>0</v>
      </c>
      <c r="BJ18" s="24">
        <f t="shared" si="4"/>
        <v>0</v>
      </c>
      <c r="BK18" s="24">
        <f t="shared" si="4"/>
        <v>0</v>
      </c>
      <c r="BL18" s="24">
        <f t="shared" si="4"/>
        <v>0</v>
      </c>
      <c r="BM18" s="24">
        <f t="shared" si="4"/>
        <v>0</v>
      </c>
      <c r="BN18" s="24">
        <f t="shared" si="4"/>
        <v>0</v>
      </c>
      <c r="BO18" s="24">
        <f t="shared" si="4"/>
        <v>0</v>
      </c>
      <c r="BP18" s="24">
        <f t="shared" si="4"/>
        <v>0</v>
      </c>
      <c r="BQ18" s="24">
        <f t="shared" si="4"/>
        <v>4000000</v>
      </c>
      <c r="BR18" s="24">
        <f t="shared" si="5"/>
        <v>0</v>
      </c>
      <c r="BS18" s="24">
        <f t="shared" si="5"/>
        <v>0</v>
      </c>
      <c r="BT18" s="24">
        <f t="shared" si="5"/>
        <v>0</v>
      </c>
      <c r="BU18" s="24">
        <f t="shared" si="5"/>
        <v>0</v>
      </c>
      <c r="BV18" s="24">
        <f t="shared" si="5"/>
        <v>0</v>
      </c>
      <c r="BW18" s="25">
        <f t="shared" ref="BW18:BW27" si="16">+BX18/G18</f>
        <v>0</v>
      </c>
      <c r="BX18" s="24">
        <f t="shared" si="6"/>
        <v>0</v>
      </c>
      <c r="BY18" s="24"/>
      <c r="BZ18" s="24"/>
      <c r="CA18" s="24"/>
      <c r="CB18" s="24"/>
      <c r="CC18" s="24"/>
      <c r="CD18" s="24"/>
      <c r="CE18" s="24"/>
      <c r="CF18" s="24"/>
      <c r="CG18" s="24"/>
      <c r="CH18" s="24"/>
      <c r="CI18" s="24"/>
      <c r="CJ18" s="24"/>
      <c r="CK18" s="24"/>
      <c r="CL18" s="24"/>
      <c r="CM18" s="24"/>
      <c r="CN18" s="24"/>
      <c r="CO18" s="24"/>
      <c r="CP18" s="24"/>
      <c r="CQ18" s="24"/>
      <c r="CR18" s="24"/>
      <c r="CS18" s="24"/>
      <c r="CT18" s="25">
        <f t="shared" si="7"/>
        <v>1</v>
      </c>
      <c r="CU18" s="24">
        <f t="shared" si="8"/>
        <v>4000000</v>
      </c>
      <c r="CV18" s="24">
        <f t="shared" si="9"/>
        <v>0</v>
      </c>
      <c r="CW18" s="24">
        <f t="shared" si="9"/>
        <v>0</v>
      </c>
      <c r="CX18" s="24">
        <f t="shared" si="9"/>
        <v>0</v>
      </c>
      <c r="CY18" s="24">
        <f t="shared" si="9"/>
        <v>0</v>
      </c>
      <c r="CZ18" s="24">
        <f t="shared" si="9"/>
        <v>0</v>
      </c>
      <c r="DA18" s="24">
        <f t="shared" si="9"/>
        <v>0</v>
      </c>
      <c r="DB18" s="24">
        <f t="shared" si="9"/>
        <v>0</v>
      </c>
      <c r="DC18" s="24">
        <f t="shared" si="9"/>
        <v>0</v>
      </c>
      <c r="DD18" s="24">
        <f t="shared" si="9"/>
        <v>0</v>
      </c>
      <c r="DE18" s="24">
        <f t="shared" si="9"/>
        <v>0</v>
      </c>
      <c r="DF18" s="24">
        <f t="shared" si="9"/>
        <v>0</v>
      </c>
      <c r="DG18" s="24">
        <f t="shared" si="9"/>
        <v>0</v>
      </c>
      <c r="DH18" s="24">
        <f t="shared" si="9"/>
        <v>0</v>
      </c>
      <c r="DI18" s="24">
        <f t="shared" si="9"/>
        <v>0</v>
      </c>
      <c r="DJ18" s="24">
        <f t="shared" si="9"/>
        <v>0</v>
      </c>
      <c r="DK18" s="24">
        <f t="shared" si="9"/>
        <v>4000000</v>
      </c>
      <c r="DL18" s="24">
        <f t="shared" si="10"/>
        <v>0</v>
      </c>
      <c r="DM18" s="24">
        <f t="shared" si="10"/>
        <v>0</v>
      </c>
      <c r="DN18" s="24">
        <f t="shared" si="10"/>
        <v>0</v>
      </c>
      <c r="DO18" s="24">
        <f t="shared" si="10"/>
        <v>0</v>
      </c>
      <c r="DP18" s="24">
        <f t="shared" si="10"/>
        <v>0</v>
      </c>
    </row>
    <row r="19" spans="1:120" ht="78.75" customHeight="1" x14ac:dyDescent="0.25">
      <c r="A19" s="30"/>
      <c r="B19" s="35" t="s">
        <v>82</v>
      </c>
      <c r="C19" s="31" t="s">
        <v>83</v>
      </c>
      <c r="D19" s="21" t="s">
        <v>84</v>
      </c>
      <c r="E19" s="22">
        <v>510</v>
      </c>
      <c r="F19" s="23" t="s">
        <v>85</v>
      </c>
      <c r="G19" s="24">
        <f t="shared" si="0"/>
        <v>206600000</v>
      </c>
      <c r="H19" s="24"/>
      <c r="I19" s="24"/>
      <c r="J19" s="24"/>
      <c r="K19" s="24"/>
      <c r="L19" s="24">
        <v>146000000</v>
      </c>
      <c r="M19" s="24"/>
      <c r="N19" s="24"/>
      <c r="O19" s="24"/>
      <c r="P19" s="24"/>
      <c r="Q19" s="24"/>
      <c r="R19" s="24"/>
      <c r="S19" s="24"/>
      <c r="T19" s="24"/>
      <c r="U19" s="24"/>
      <c r="V19" s="24"/>
      <c r="W19" s="24"/>
      <c r="X19" s="24"/>
      <c r="Y19" s="24"/>
      <c r="Z19" s="24"/>
      <c r="AA19" s="24"/>
      <c r="AB19" s="24">
        <v>60600000</v>
      </c>
      <c r="AC19" s="25">
        <f t="shared" si="14"/>
        <v>0.73047623910939008</v>
      </c>
      <c r="AD19" s="24">
        <f t="shared" si="1"/>
        <v>150916391</v>
      </c>
      <c r="AE19" s="24"/>
      <c r="AF19" s="24"/>
      <c r="AG19" s="24"/>
      <c r="AH19" s="24"/>
      <c r="AI19" s="24">
        <f>+'[1]FEBRERO 2018'!$N$978</f>
        <v>107872340</v>
      </c>
      <c r="AJ19" s="24"/>
      <c r="AK19" s="24"/>
      <c r="AL19" s="24"/>
      <c r="AM19" s="24"/>
      <c r="AN19" s="24"/>
      <c r="AO19" s="24"/>
      <c r="AP19" s="24"/>
      <c r="AQ19" s="24"/>
      <c r="AR19" s="24"/>
      <c r="AS19" s="24"/>
      <c r="AT19" s="24"/>
      <c r="AU19" s="24"/>
      <c r="AV19" s="24"/>
      <c r="AW19" s="24"/>
      <c r="AX19" s="24"/>
      <c r="AY19" s="24">
        <f>+'[1]FEBRERO 2018'!$AF$978</f>
        <v>43044051</v>
      </c>
      <c r="AZ19" s="25">
        <f t="shared" si="2"/>
        <v>0.26952376089060992</v>
      </c>
      <c r="BA19" s="24">
        <f t="shared" si="3"/>
        <v>55683609</v>
      </c>
      <c r="BB19" s="24">
        <f t="shared" si="4"/>
        <v>0</v>
      </c>
      <c r="BC19" s="24">
        <f t="shared" si="4"/>
        <v>0</v>
      </c>
      <c r="BD19" s="24">
        <f t="shared" si="4"/>
        <v>0</v>
      </c>
      <c r="BE19" s="24">
        <f t="shared" si="4"/>
        <v>0</v>
      </c>
      <c r="BF19" s="24">
        <f t="shared" si="4"/>
        <v>38127660</v>
      </c>
      <c r="BG19" s="24">
        <f t="shared" si="4"/>
        <v>0</v>
      </c>
      <c r="BH19" s="24">
        <f t="shared" si="4"/>
        <v>0</v>
      </c>
      <c r="BI19" s="24">
        <f t="shared" si="4"/>
        <v>0</v>
      </c>
      <c r="BJ19" s="24">
        <f t="shared" si="4"/>
        <v>0</v>
      </c>
      <c r="BK19" s="24">
        <f t="shared" si="4"/>
        <v>0</v>
      </c>
      <c r="BL19" s="24">
        <f t="shared" si="4"/>
        <v>0</v>
      </c>
      <c r="BM19" s="24">
        <f t="shared" si="4"/>
        <v>0</v>
      </c>
      <c r="BN19" s="24">
        <f t="shared" si="4"/>
        <v>0</v>
      </c>
      <c r="BO19" s="24">
        <f t="shared" si="4"/>
        <v>0</v>
      </c>
      <c r="BP19" s="24">
        <f t="shared" si="4"/>
        <v>0</v>
      </c>
      <c r="BQ19" s="24">
        <f t="shared" ref="BE19:BT34" si="17">W19-AT19</f>
        <v>0</v>
      </c>
      <c r="BR19" s="24">
        <f t="shared" si="17"/>
        <v>0</v>
      </c>
      <c r="BS19" s="24">
        <f t="shared" si="17"/>
        <v>0</v>
      </c>
      <c r="BT19" s="24">
        <f t="shared" si="17"/>
        <v>0</v>
      </c>
      <c r="BU19" s="24">
        <f t="shared" si="5"/>
        <v>0</v>
      </c>
      <c r="BV19" s="24">
        <f t="shared" si="5"/>
        <v>17555949</v>
      </c>
      <c r="BW19" s="25">
        <f t="shared" si="16"/>
        <v>0.73035381897386253</v>
      </c>
      <c r="BX19" s="24">
        <f t="shared" si="6"/>
        <v>150891099</v>
      </c>
      <c r="BY19" s="24"/>
      <c r="BZ19" s="24"/>
      <c r="CA19" s="24"/>
      <c r="CB19" s="24"/>
      <c r="CC19" s="24">
        <f>+'[1]FEBRERO 2018'!$H$979+'[1]FEBRERO 2018'!$H$984+'[1]FEBRERO 2018'!$H$1003+'[1]FEBRERO 2018'!$H$1005+'[1]FEBRERO 2018'!$H$1008+'[1]FEBRERO 2018'!$H$1009</f>
        <v>107847048</v>
      </c>
      <c r="CD19" s="24"/>
      <c r="CE19" s="24"/>
      <c r="CF19" s="24"/>
      <c r="CG19" s="24"/>
      <c r="CH19" s="24"/>
      <c r="CI19" s="24"/>
      <c r="CJ19" s="24"/>
      <c r="CK19" s="24"/>
      <c r="CL19" s="24"/>
      <c r="CM19" s="24"/>
      <c r="CN19" s="24"/>
      <c r="CO19" s="24"/>
      <c r="CP19" s="24"/>
      <c r="CQ19" s="24"/>
      <c r="CR19" s="24"/>
      <c r="CS19" s="24">
        <f>+'[1]FEBRERO 2018'!$H$989+'[1]FEBRERO 2018'!$H$991+'[1]FEBRERO 2018'!$H$993+'[1]FEBRERO 2018'!$H$995+'[1]FEBRERO 2018'!$H$997+'[1]FEBRERO 2018'!$H$1000+'[1]FEBRERO 2018'!$H$1001+'[1]FEBRERO 2018'!$H$1007</f>
        <v>43044051</v>
      </c>
      <c r="CT19" s="25">
        <f t="shared" si="7"/>
        <v>0.26964618102613747</v>
      </c>
      <c r="CU19" s="24">
        <f t="shared" si="8"/>
        <v>55708901</v>
      </c>
      <c r="CV19" s="24">
        <f t="shared" si="9"/>
        <v>0</v>
      </c>
      <c r="CW19" s="24">
        <f t="shared" si="9"/>
        <v>0</v>
      </c>
      <c r="CX19" s="24">
        <f>J19-CA19</f>
        <v>0</v>
      </c>
      <c r="CY19" s="24">
        <f t="shared" si="9"/>
        <v>0</v>
      </c>
      <c r="CZ19" s="24">
        <f t="shared" si="9"/>
        <v>38152952</v>
      </c>
      <c r="DA19" s="24">
        <f t="shared" si="9"/>
        <v>0</v>
      </c>
      <c r="DB19" s="24">
        <f t="shared" si="9"/>
        <v>0</v>
      </c>
      <c r="DC19" s="24">
        <f t="shared" si="9"/>
        <v>0</v>
      </c>
      <c r="DD19" s="24">
        <f t="shared" si="9"/>
        <v>0</v>
      </c>
      <c r="DE19" s="24">
        <f t="shared" si="9"/>
        <v>0</v>
      </c>
      <c r="DF19" s="24">
        <f t="shared" si="9"/>
        <v>0</v>
      </c>
      <c r="DG19" s="24">
        <f t="shared" si="9"/>
        <v>0</v>
      </c>
      <c r="DH19" s="24">
        <f t="shared" si="9"/>
        <v>0</v>
      </c>
      <c r="DI19" s="24">
        <f t="shared" si="9"/>
        <v>0</v>
      </c>
      <c r="DJ19" s="24">
        <f t="shared" si="9"/>
        <v>0</v>
      </c>
      <c r="DK19" s="24">
        <f t="shared" si="9"/>
        <v>0</v>
      </c>
      <c r="DL19" s="24">
        <f t="shared" si="10"/>
        <v>0</v>
      </c>
      <c r="DM19" s="24">
        <f t="shared" si="10"/>
        <v>0</v>
      </c>
      <c r="DN19" s="24">
        <f t="shared" si="10"/>
        <v>0</v>
      </c>
      <c r="DO19" s="24">
        <f t="shared" si="10"/>
        <v>0</v>
      </c>
      <c r="DP19" s="24">
        <f t="shared" si="10"/>
        <v>17555949</v>
      </c>
    </row>
    <row r="20" spans="1:120" ht="36" customHeight="1" x14ac:dyDescent="0.25">
      <c r="A20" s="30"/>
      <c r="B20" s="35"/>
      <c r="C20" s="20" t="s">
        <v>86</v>
      </c>
      <c r="D20" s="21" t="s">
        <v>87</v>
      </c>
      <c r="E20" s="22">
        <v>510</v>
      </c>
      <c r="F20" s="23" t="s">
        <v>55</v>
      </c>
      <c r="G20" s="24">
        <f t="shared" si="0"/>
        <v>85063342</v>
      </c>
      <c r="H20" s="24">
        <v>10614302</v>
      </c>
      <c r="I20" s="24">
        <v>52000000</v>
      </c>
      <c r="J20" s="24">
        <v>9449040</v>
      </c>
      <c r="K20" s="24"/>
      <c r="L20" s="24"/>
      <c r="M20" s="24"/>
      <c r="N20" s="24"/>
      <c r="O20" s="24"/>
      <c r="P20" s="24"/>
      <c r="Q20" s="24"/>
      <c r="R20" s="24"/>
      <c r="S20" s="24"/>
      <c r="T20" s="24"/>
      <c r="U20" s="24"/>
      <c r="V20" s="24"/>
      <c r="W20" s="24"/>
      <c r="X20" s="24"/>
      <c r="Y20" s="24">
        <v>13000000</v>
      </c>
      <c r="Z20" s="24"/>
      <c r="AA20" s="24"/>
      <c r="AB20" s="24"/>
      <c r="AC20" s="25">
        <f t="shared" si="14"/>
        <v>0.28414884051933909</v>
      </c>
      <c r="AD20" s="24">
        <f t="shared" si="1"/>
        <v>24170650</v>
      </c>
      <c r="AE20" s="24"/>
      <c r="AF20" s="24">
        <f>+'[2]ENERO 2018'!$K$827</f>
        <v>13400000</v>
      </c>
      <c r="AG20" s="24"/>
      <c r="AH20" s="24"/>
      <c r="AI20" s="24"/>
      <c r="AJ20" s="24"/>
      <c r="AK20" s="24"/>
      <c r="AL20" s="24"/>
      <c r="AM20" s="24"/>
      <c r="AN20" s="24"/>
      <c r="AO20" s="24"/>
      <c r="AP20" s="24"/>
      <c r="AQ20" s="24"/>
      <c r="AR20" s="24"/>
      <c r="AS20" s="24"/>
      <c r="AT20" s="24"/>
      <c r="AU20" s="24"/>
      <c r="AV20" s="24">
        <f>+'[2]ENERO 2018'!$AA$827</f>
        <v>10770650</v>
      </c>
      <c r="AW20" s="24"/>
      <c r="AX20" s="24"/>
      <c r="AY20" s="24"/>
      <c r="AZ20" s="25">
        <f t="shared" si="2"/>
        <v>0.71585115948066091</v>
      </c>
      <c r="BA20" s="24">
        <f t="shared" si="3"/>
        <v>60892692</v>
      </c>
      <c r="BB20" s="24">
        <f t="shared" ref="BB20:BQ34" si="18">H20-AE20</f>
        <v>10614302</v>
      </c>
      <c r="BC20" s="24">
        <f t="shared" si="18"/>
        <v>38600000</v>
      </c>
      <c r="BD20" s="24">
        <f t="shared" si="18"/>
        <v>9449040</v>
      </c>
      <c r="BE20" s="24">
        <f t="shared" si="17"/>
        <v>0</v>
      </c>
      <c r="BF20" s="24">
        <f t="shared" si="17"/>
        <v>0</v>
      </c>
      <c r="BG20" s="24">
        <f t="shared" si="17"/>
        <v>0</v>
      </c>
      <c r="BH20" s="24">
        <f t="shared" si="17"/>
        <v>0</v>
      </c>
      <c r="BI20" s="24">
        <f t="shared" si="17"/>
        <v>0</v>
      </c>
      <c r="BJ20" s="24">
        <f t="shared" si="17"/>
        <v>0</v>
      </c>
      <c r="BK20" s="24">
        <f t="shared" si="17"/>
        <v>0</v>
      </c>
      <c r="BL20" s="24">
        <f t="shared" si="17"/>
        <v>0</v>
      </c>
      <c r="BM20" s="24">
        <f t="shared" si="17"/>
        <v>0</v>
      </c>
      <c r="BN20" s="24">
        <f t="shared" si="17"/>
        <v>0</v>
      </c>
      <c r="BO20" s="24">
        <f t="shared" si="17"/>
        <v>0</v>
      </c>
      <c r="BP20" s="24">
        <f t="shared" si="17"/>
        <v>0</v>
      </c>
      <c r="BQ20" s="24">
        <f t="shared" si="17"/>
        <v>0</v>
      </c>
      <c r="BR20" s="24">
        <f t="shared" si="17"/>
        <v>0</v>
      </c>
      <c r="BS20" s="24">
        <f t="shared" si="17"/>
        <v>2229350</v>
      </c>
      <c r="BT20" s="24">
        <f t="shared" si="17"/>
        <v>0</v>
      </c>
      <c r="BU20" s="24">
        <f t="shared" ref="BU20:BV34" si="19">AA20-AX20</f>
        <v>0</v>
      </c>
      <c r="BV20" s="24">
        <f t="shared" si="19"/>
        <v>0</v>
      </c>
      <c r="BW20" s="25">
        <f t="shared" si="16"/>
        <v>0.22301792468958015</v>
      </c>
      <c r="BX20" s="24">
        <f t="shared" si="6"/>
        <v>18970650</v>
      </c>
      <c r="BY20" s="24"/>
      <c r="BZ20" s="24">
        <f>+'[1]FEBRERO 2018'!$H$1017+'[1]FEBRERO 2018'!$H$1019+'[1]FEBRERO 2018'!$H$1021</f>
        <v>8200000</v>
      </c>
      <c r="CA20" s="24"/>
      <c r="CB20" s="24"/>
      <c r="CC20" s="24"/>
      <c r="CD20" s="24"/>
      <c r="CE20" s="24"/>
      <c r="CF20" s="24"/>
      <c r="CG20" s="24"/>
      <c r="CH20" s="24"/>
      <c r="CI20" s="24"/>
      <c r="CJ20" s="24"/>
      <c r="CK20" s="24"/>
      <c r="CL20" s="24"/>
      <c r="CM20" s="24"/>
      <c r="CN20" s="24"/>
      <c r="CO20" s="24"/>
      <c r="CP20" s="24">
        <f>+'[1]FEBRERO 2018'!$H$1014</f>
        <v>10770650</v>
      </c>
      <c r="CQ20" s="24"/>
      <c r="CR20" s="24"/>
      <c r="CS20" s="24"/>
      <c r="CT20" s="25">
        <f t="shared" si="7"/>
        <v>0.77698207531041985</v>
      </c>
      <c r="CU20" s="24">
        <f t="shared" si="8"/>
        <v>66092692</v>
      </c>
      <c r="CV20" s="24">
        <f t="shared" ref="CV20:DK34" si="20">H20-BY20</f>
        <v>10614302</v>
      </c>
      <c r="CW20" s="24">
        <f t="shared" si="20"/>
        <v>43800000</v>
      </c>
      <c r="CX20" s="24">
        <f t="shared" si="20"/>
        <v>9449040</v>
      </c>
      <c r="CY20" s="24">
        <f t="shared" si="20"/>
        <v>0</v>
      </c>
      <c r="CZ20" s="24">
        <f t="shared" si="20"/>
        <v>0</v>
      </c>
      <c r="DA20" s="24">
        <f t="shared" si="20"/>
        <v>0</v>
      </c>
      <c r="DB20" s="24">
        <f t="shared" si="20"/>
        <v>0</v>
      </c>
      <c r="DC20" s="24">
        <f t="shared" si="20"/>
        <v>0</v>
      </c>
      <c r="DD20" s="24">
        <f t="shared" si="20"/>
        <v>0</v>
      </c>
      <c r="DE20" s="24">
        <f t="shared" si="20"/>
        <v>0</v>
      </c>
      <c r="DF20" s="24">
        <f t="shared" si="20"/>
        <v>0</v>
      </c>
      <c r="DG20" s="24">
        <f t="shared" si="20"/>
        <v>0</v>
      </c>
      <c r="DH20" s="24">
        <f t="shared" si="20"/>
        <v>0</v>
      </c>
      <c r="DI20" s="24">
        <f t="shared" si="20"/>
        <v>0</v>
      </c>
      <c r="DJ20" s="24">
        <f t="shared" si="20"/>
        <v>0</v>
      </c>
      <c r="DK20" s="24">
        <f t="shared" si="20"/>
        <v>0</v>
      </c>
      <c r="DL20" s="24">
        <f t="shared" ref="DL20:DP34" si="21">X20-CO20</f>
        <v>0</v>
      </c>
      <c r="DM20" s="24">
        <f t="shared" si="21"/>
        <v>2229350</v>
      </c>
      <c r="DN20" s="24">
        <f t="shared" si="21"/>
        <v>0</v>
      </c>
      <c r="DO20" s="24">
        <f t="shared" si="21"/>
        <v>0</v>
      </c>
      <c r="DP20" s="24">
        <f t="shared" si="21"/>
        <v>0</v>
      </c>
    </row>
    <row r="21" spans="1:120" ht="47.25" customHeight="1" x14ac:dyDescent="0.25">
      <c r="A21" s="30"/>
      <c r="B21" s="35"/>
      <c r="C21" s="20" t="s">
        <v>88</v>
      </c>
      <c r="D21" s="21" t="s">
        <v>89</v>
      </c>
      <c r="E21" s="22">
        <v>510</v>
      </c>
      <c r="F21" s="23" t="s">
        <v>55</v>
      </c>
      <c r="G21" s="24">
        <f t="shared" si="0"/>
        <v>69639749</v>
      </c>
      <c r="H21" s="24">
        <v>10614301</v>
      </c>
      <c r="I21" s="24"/>
      <c r="J21" s="24">
        <v>7025448</v>
      </c>
      <c r="K21" s="24"/>
      <c r="L21" s="24"/>
      <c r="M21" s="24"/>
      <c r="N21" s="24"/>
      <c r="O21" s="24"/>
      <c r="P21" s="24"/>
      <c r="Q21" s="24"/>
      <c r="R21" s="24"/>
      <c r="S21" s="24"/>
      <c r="T21" s="24"/>
      <c r="U21" s="24"/>
      <c r="V21" s="24"/>
      <c r="W21" s="24">
        <v>52000000</v>
      </c>
      <c r="X21" s="24"/>
      <c r="Y21" s="24"/>
      <c r="Z21" s="24"/>
      <c r="AA21" s="24"/>
      <c r="AB21" s="24"/>
      <c r="AC21" s="25">
        <f t="shared" si="14"/>
        <v>0.39249839915419571</v>
      </c>
      <c r="AD21" s="24">
        <f t="shared" si="1"/>
        <v>27333490</v>
      </c>
      <c r="AE21" s="24"/>
      <c r="AF21" s="24"/>
      <c r="AG21" s="24"/>
      <c r="AH21" s="24"/>
      <c r="AI21" s="24"/>
      <c r="AJ21" s="24"/>
      <c r="AK21" s="24"/>
      <c r="AL21" s="24"/>
      <c r="AM21" s="24"/>
      <c r="AN21" s="24"/>
      <c r="AO21" s="24"/>
      <c r="AP21" s="24"/>
      <c r="AQ21" s="24"/>
      <c r="AR21" s="24"/>
      <c r="AS21" s="24"/>
      <c r="AT21" s="24">
        <f>+'[1]FEBRERO 2018'!$Y$1027</f>
        <v>27333490</v>
      </c>
      <c r="AU21" s="24"/>
      <c r="AV21" s="24"/>
      <c r="AW21" s="24"/>
      <c r="AX21" s="24"/>
      <c r="AY21" s="24"/>
      <c r="AZ21" s="25">
        <f t="shared" si="2"/>
        <v>0.60750160084580429</v>
      </c>
      <c r="BA21" s="24">
        <f t="shared" si="3"/>
        <v>42306259</v>
      </c>
      <c r="BB21" s="24">
        <f t="shared" si="18"/>
        <v>10614301</v>
      </c>
      <c r="BC21" s="24">
        <f t="shared" si="18"/>
        <v>0</v>
      </c>
      <c r="BD21" s="24">
        <f t="shared" si="18"/>
        <v>7025448</v>
      </c>
      <c r="BE21" s="24">
        <f t="shared" si="17"/>
        <v>0</v>
      </c>
      <c r="BF21" s="24">
        <f t="shared" si="17"/>
        <v>0</v>
      </c>
      <c r="BG21" s="24">
        <f t="shared" si="17"/>
        <v>0</v>
      </c>
      <c r="BH21" s="24">
        <f t="shared" si="17"/>
        <v>0</v>
      </c>
      <c r="BI21" s="24">
        <f t="shared" si="17"/>
        <v>0</v>
      </c>
      <c r="BJ21" s="24">
        <f t="shared" si="17"/>
        <v>0</v>
      </c>
      <c r="BK21" s="24">
        <f t="shared" si="17"/>
        <v>0</v>
      </c>
      <c r="BL21" s="24">
        <f t="shared" si="17"/>
        <v>0</v>
      </c>
      <c r="BM21" s="24">
        <f t="shared" si="17"/>
        <v>0</v>
      </c>
      <c r="BN21" s="24">
        <f t="shared" si="17"/>
        <v>0</v>
      </c>
      <c r="BO21" s="24">
        <f t="shared" si="17"/>
        <v>0</v>
      </c>
      <c r="BP21" s="24">
        <f t="shared" si="17"/>
        <v>0</v>
      </c>
      <c r="BQ21" s="24">
        <f t="shared" si="17"/>
        <v>24666510</v>
      </c>
      <c r="BR21" s="24">
        <f t="shared" si="17"/>
        <v>0</v>
      </c>
      <c r="BS21" s="24">
        <f t="shared" si="17"/>
        <v>0</v>
      </c>
      <c r="BT21" s="24">
        <f t="shared" si="17"/>
        <v>0</v>
      </c>
      <c r="BU21" s="24">
        <f t="shared" si="19"/>
        <v>0</v>
      </c>
      <c r="BV21" s="24">
        <f t="shared" si="19"/>
        <v>0</v>
      </c>
      <c r="BW21" s="25">
        <f t="shared" si="16"/>
        <v>0.31782839998461221</v>
      </c>
      <c r="BX21" s="24">
        <f t="shared" si="6"/>
        <v>22133490</v>
      </c>
      <c r="BY21" s="24"/>
      <c r="BZ21" s="24"/>
      <c r="CA21" s="24"/>
      <c r="CB21" s="24"/>
      <c r="CC21" s="24"/>
      <c r="CD21" s="24"/>
      <c r="CE21" s="24"/>
      <c r="CF21" s="24"/>
      <c r="CG21" s="24"/>
      <c r="CH21" s="24"/>
      <c r="CI21" s="24"/>
      <c r="CJ21" s="24"/>
      <c r="CK21" s="24"/>
      <c r="CL21" s="24"/>
      <c r="CM21" s="24"/>
      <c r="CN21" s="24">
        <f>+'[1]FEBRERO 2018'!$H$1025</f>
        <v>22133490</v>
      </c>
      <c r="CO21" s="24"/>
      <c r="CP21" s="24"/>
      <c r="CQ21" s="24"/>
      <c r="CR21" s="24"/>
      <c r="CS21" s="24"/>
      <c r="CT21" s="25">
        <f t="shared" si="7"/>
        <v>0.68217160001538779</v>
      </c>
      <c r="CU21" s="24">
        <f t="shared" si="8"/>
        <v>47506259</v>
      </c>
      <c r="CV21" s="24">
        <f t="shared" si="20"/>
        <v>10614301</v>
      </c>
      <c r="CW21" s="24">
        <f t="shared" si="20"/>
        <v>0</v>
      </c>
      <c r="CX21" s="24">
        <f t="shared" si="20"/>
        <v>7025448</v>
      </c>
      <c r="CY21" s="24">
        <f t="shared" si="20"/>
        <v>0</v>
      </c>
      <c r="CZ21" s="24">
        <f t="shared" si="20"/>
        <v>0</v>
      </c>
      <c r="DA21" s="24">
        <f t="shared" si="20"/>
        <v>0</v>
      </c>
      <c r="DB21" s="24">
        <f t="shared" si="20"/>
        <v>0</v>
      </c>
      <c r="DC21" s="24">
        <f t="shared" si="20"/>
        <v>0</v>
      </c>
      <c r="DD21" s="24">
        <f t="shared" si="20"/>
        <v>0</v>
      </c>
      <c r="DE21" s="24">
        <f t="shared" si="20"/>
        <v>0</v>
      </c>
      <c r="DF21" s="24">
        <f t="shared" si="20"/>
        <v>0</v>
      </c>
      <c r="DG21" s="24">
        <f t="shared" si="20"/>
        <v>0</v>
      </c>
      <c r="DH21" s="24">
        <f t="shared" si="20"/>
        <v>0</v>
      </c>
      <c r="DI21" s="24">
        <f t="shared" si="20"/>
        <v>0</v>
      </c>
      <c r="DJ21" s="24">
        <f t="shared" si="20"/>
        <v>0</v>
      </c>
      <c r="DK21" s="24">
        <f t="shared" si="20"/>
        <v>29866510</v>
      </c>
      <c r="DL21" s="24">
        <f t="shared" si="21"/>
        <v>0</v>
      </c>
      <c r="DM21" s="24">
        <f t="shared" si="21"/>
        <v>0</v>
      </c>
      <c r="DN21" s="24">
        <f t="shared" si="21"/>
        <v>0</v>
      </c>
      <c r="DO21" s="24">
        <f t="shared" si="21"/>
        <v>0</v>
      </c>
      <c r="DP21" s="24">
        <f t="shared" si="21"/>
        <v>0</v>
      </c>
    </row>
    <row r="22" spans="1:120" ht="33" customHeight="1" x14ac:dyDescent="0.25">
      <c r="A22" s="30"/>
      <c r="B22" s="35"/>
      <c r="C22" s="20" t="s">
        <v>90</v>
      </c>
      <c r="D22" s="21" t="s">
        <v>91</v>
      </c>
      <c r="E22" s="22">
        <v>510</v>
      </c>
      <c r="F22" s="23" t="s">
        <v>55</v>
      </c>
      <c r="G22" s="24">
        <f t="shared" si="0"/>
        <v>101134948</v>
      </c>
      <c r="H22" s="24"/>
      <c r="I22" s="24"/>
      <c r="J22" s="24">
        <v>31134948</v>
      </c>
      <c r="K22" s="24"/>
      <c r="L22" s="24"/>
      <c r="M22" s="24"/>
      <c r="N22" s="24"/>
      <c r="O22" s="24"/>
      <c r="P22" s="24"/>
      <c r="Q22" s="24"/>
      <c r="R22" s="24"/>
      <c r="S22" s="24"/>
      <c r="T22" s="24"/>
      <c r="U22" s="24"/>
      <c r="V22" s="24"/>
      <c r="W22" s="24"/>
      <c r="X22" s="24"/>
      <c r="Y22" s="24">
        <v>70000000</v>
      </c>
      <c r="Z22" s="24"/>
      <c r="AA22" s="24"/>
      <c r="AB22" s="24"/>
      <c r="AC22" s="25">
        <f t="shared" si="14"/>
        <v>0.57499430365060356</v>
      </c>
      <c r="AD22" s="24">
        <f t="shared" si="1"/>
        <v>58152019</v>
      </c>
      <c r="AE22" s="24"/>
      <c r="AF22" s="24"/>
      <c r="AG22" s="24"/>
      <c r="AH22" s="24"/>
      <c r="AI22" s="24"/>
      <c r="AJ22" s="24"/>
      <c r="AK22" s="24"/>
      <c r="AL22" s="24"/>
      <c r="AM22" s="24"/>
      <c r="AN22" s="24"/>
      <c r="AO22" s="24"/>
      <c r="AP22" s="24"/>
      <c r="AQ22" s="24"/>
      <c r="AR22" s="24"/>
      <c r="AS22" s="24"/>
      <c r="AT22" s="24"/>
      <c r="AU22" s="24"/>
      <c r="AV22" s="24">
        <f>+'[1]FEBRERO 2018'!$AA$1041</f>
        <v>58152019</v>
      </c>
      <c r="AW22" s="24"/>
      <c r="AX22" s="24"/>
      <c r="AY22" s="24"/>
      <c r="AZ22" s="25">
        <f>1-AC22</f>
        <v>0.42500569634939644</v>
      </c>
      <c r="BA22" s="24">
        <f t="shared" si="3"/>
        <v>42982929</v>
      </c>
      <c r="BB22" s="24">
        <f t="shared" si="18"/>
        <v>0</v>
      </c>
      <c r="BC22" s="24">
        <f t="shared" si="18"/>
        <v>0</v>
      </c>
      <c r="BD22" s="24">
        <f t="shared" si="18"/>
        <v>31134948</v>
      </c>
      <c r="BE22" s="24">
        <f t="shared" si="17"/>
        <v>0</v>
      </c>
      <c r="BF22" s="24">
        <f t="shared" si="17"/>
        <v>0</v>
      </c>
      <c r="BG22" s="24">
        <f t="shared" si="17"/>
        <v>0</v>
      </c>
      <c r="BH22" s="24">
        <f t="shared" si="17"/>
        <v>0</v>
      </c>
      <c r="BI22" s="24">
        <f t="shared" si="17"/>
        <v>0</v>
      </c>
      <c r="BJ22" s="24">
        <f t="shared" si="17"/>
        <v>0</v>
      </c>
      <c r="BK22" s="24">
        <f t="shared" si="17"/>
        <v>0</v>
      </c>
      <c r="BL22" s="24">
        <f t="shared" si="17"/>
        <v>0</v>
      </c>
      <c r="BM22" s="24">
        <f t="shared" si="17"/>
        <v>0</v>
      </c>
      <c r="BN22" s="24">
        <f t="shared" si="17"/>
        <v>0</v>
      </c>
      <c r="BO22" s="24">
        <f t="shared" si="17"/>
        <v>0</v>
      </c>
      <c r="BP22" s="24">
        <f t="shared" si="17"/>
        <v>0</v>
      </c>
      <c r="BQ22" s="24">
        <f t="shared" si="17"/>
        <v>0</v>
      </c>
      <c r="BR22" s="24">
        <f t="shared" si="17"/>
        <v>0</v>
      </c>
      <c r="BS22" s="24">
        <f t="shared" si="17"/>
        <v>11847981</v>
      </c>
      <c r="BT22" s="24">
        <f t="shared" si="17"/>
        <v>0</v>
      </c>
      <c r="BU22" s="24">
        <f t="shared" si="19"/>
        <v>0</v>
      </c>
      <c r="BV22" s="24">
        <f t="shared" si="19"/>
        <v>0</v>
      </c>
      <c r="BW22" s="25">
        <f t="shared" si="16"/>
        <v>0.41705553652927174</v>
      </c>
      <c r="BX22" s="24">
        <f t="shared" si="6"/>
        <v>42178890</v>
      </c>
      <c r="BY22" s="24"/>
      <c r="BZ22" s="24"/>
      <c r="CA22" s="24"/>
      <c r="CB22" s="24"/>
      <c r="CC22" s="24"/>
      <c r="CD22" s="24"/>
      <c r="CE22" s="24"/>
      <c r="CF22" s="24"/>
      <c r="CG22" s="24"/>
      <c r="CH22" s="24"/>
      <c r="CI22" s="24"/>
      <c r="CJ22" s="24"/>
      <c r="CK22" s="24"/>
      <c r="CL22" s="24"/>
      <c r="CM22" s="24"/>
      <c r="CN22" s="24"/>
      <c r="CO22" s="24"/>
      <c r="CP22" s="24">
        <f>+'[1]FEBRERO 2018'!$H$1039</f>
        <v>42178890</v>
      </c>
      <c r="CQ22" s="24"/>
      <c r="CR22" s="24"/>
      <c r="CS22" s="24"/>
      <c r="CT22" s="25">
        <f t="shared" si="7"/>
        <v>0.58294446347072826</v>
      </c>
      <c r="CU22" s="24">
        <f t="shared" si="8"/>
        <v>58956058</v>
      </c>
      <c r="CV22" s="24">
        <f t="shared" si="20"/>
        <v>0</v>
      </c>
      <c r="CW22" s="24">
        <f t="shared" si="20"/>
        <v>0</v>
      </c>
      <c r="CX22" s="24">
        <f t="shared" si="20"/>
        <v>31134948</v>
      </c>
      <c r="CY22" s="24">
        <f t="shared" si="20"/>
        <v>0</v>
      </c>
      <c r="CZ22" s="24">
        <f t="shared" si="20"/>
        <v>0</v>
      </c>
      <c r="DA22" s="24">
        <f t="shared" si="20"/>
        <v>0</v>
      </c>
      <c r="DB22" s="24">
        <f t="shared" si="20"/>
        <v>0</v>
      </c>
      <c r="DC22" s="24">
        <f t="shared" si="20"/>
        <v>0</v>
      </c>
      <c r="DD22" s="24">
        <f t="shared" si="20"/>
        <v>0</v>
      </c>
      <c r="DE22" s="24">
        <f t="shared" si="20"/>
        <v>0</v>
      </c>
      <c r="DF22" s="24">
        <f t="shared" si="20"/>
        <v>0</v>
      </c>
      <c r="DG22" s="24">
        <f t="shared" si="20"/>
        <v>0</v>
      </c>
      <c r="DH22" s="24">
        <f t="shared" si="20"/>
        <v>0</v>
      </c>
      <c r="DI22" s="24">
        <f t="shared" si="20"/>
        <v>0</v>
      </c>
      <c r="DJ22" s="24">
        <f t="shared" si="20"/>
        <v>0</v>
      </c>
      <c r="DK22" s="24">
        <f t="shared" si="20"/>
        <v>0</v>
      </c>
      <c r="DL22" s="24">
        <f t="shared" si="21"/>
        <v>0</v>
      </c>
      <c r="DM22" s="24">
        <f t="shared" si="21"/>
        <v>27821110</v>
      </c>
      <c r="DN22" s="24">
        <f t="shared" si="21"/>
        <v>0</v>
      </c>
      <c r="DO22" s="24">
        <f t="shared" si="21"/>
        <v>0</v>
      </c>
      <c r="DP22" s="24">
        <f t="shared" si="21"/>
        <v>0</v>
      </c>
    </row>
    <row r="23" spans="1:120" ht="27" customHeight="1" x14ac:dyDescent="0.25">
      <c r="A23" s="30"/>
      <c r="B23" s="35"/>
      <c r="C23" s="20" t="s">
        <v>92</v>
      </c>
      <c r="D23" s="21" t="s">
        <v>93</v>
      </c>
      <c r="E23" s="22">
        <v>510</v>
      </c>
      <c r="F23" s="23" t="s">
        <v>55</v>
      </c>
      <c r="G23" s="24">
        <f t="shared" si="0"/>
        <v>20850051</v>
      </c>
      <c r="H23" s="24"/>
      <c r="I23" s="24"/>
      <c r="J23" s="24">
        <v>850051</v>
      </c>
      <c r="K23" s="24"/>
      <c r="L23" s="24"/>
      <c r="M23" s="24"/>
      <c r="N23" s="24"/>
      <c r="O23" s="24"/>
      <c r="P23" s="24"/>
      <c r="Q23" s="24"/>
      <c r="R23" s="24"/>
      <c r="S23" s="24"/>
      <c r="T23" s="24"/>
      <c r="U23" s="24"/>
      <c r="V23" s="24"/>
      <c r="W23" s="24"/>
      <c r="X23" s="24"/>
      <c r="Y23" s="24">
        <v>20000000</v>
      </c>
      <c r="Z23" s="24"/>
      <c r="AA23" s="24"/>
      <c r="AB23" s="24"/>
      <c r="AC23" s="25">
        <f t="shared" si="14"/>
        <v>0.47961513379511639</v>
      </c>
      <c r="AD23" s="24">
        <f t="shared" si="1"/>
        <v>10000000</v>
      </c>
      <c r="AE23" s="24"/>
      <c r="AF23" s="24"/>
      <c r="AG23" s="24"/>
      <c r="AH23" s="24"/>
      <c r="AI23" s="24"/>
      <c r="AJ23" s="24"/>
      <c r="AK23" s="24"/>
      <c r="AL23" s="24"/>
      <c r="AM23" s="24"/>
      <c r="AN23" s="24"/>
      <c r="AO23" s="24"/>
      <c r="AP23" s="24"/>
      <c r="AQ23" s="24"/>
      <c r="AR23" s="24"/>
      <c r="AS23" s="24"/>
      <c r="AT23" s="24"/>
      <c r="AU23" s="24"/>
      <c r="AV23" s="24">
        <f>+'[2]ENERO 2018'!$AA$866</f>
        <v>10000000</v>
      </c>
      <c r="AW23" s="24"/>
      <c r="AX23" s="24"/>
      <c r="AY23" s="24"/>
      <c r="AZ23" s="25">
        <f t="shared" si="2"/>
        <v>0.52038486620488356</v>
      </c>
      <c r="BA23" s="24">
        <f t="shared" si="3"/>
        <v>10850051</v>
      </c>
      <c r="BB23" s="24">
        <f t="shared" si="18"/>
        <v>0</v>
      </c>
      <c r="BC23" s="24">
        <f t="shared" si="18"/>
        <v>0</v>
      </c>
      <c r="BD23" s="24">
        <f t="shared" si="18"/>
        <v>850051</v>
      </c>
      <c r="BE23" s="24">
        <f t="shared" si="17"/>
        <v>0</v>
      </c>
      <c r="BF23" s="24">
        <f t="shared" si="17"/>
        <v>0</v>
      </c>
      <c r="BG23" s="24">
        <f t="shared" si="17"/>
        <v>0</v>
      </c>
      <c r="BH23" s="24">
        <f t="shared" si="17"/>
        <v>0</v>
      </c>
      <c r="BI23" s="24">
        <f t="shared" si="17"/>
        <v>0</v>
      </c>
      <c r="BJ23" s="24">
        <f t="shared" si="17"/>
        <v>0</v>
      </c>
      <c r="BK23" s="24">
        <f t="shared" si="17"/>
        <v>0</v>
      </c>
      <c r="BL23" s="24">
        <f t="shared" si="17"/>
        <v>0</v>
      </c>
      <c r="BM23" s="24">
        <f t="shared" si="17"/>
        <v>0</v>
      </c>
      <c r="BN23" s="24">
        <f t="shared" si="17"/>
        <v>0</v>
      </c>
      <c r="BO23" s="24">
        <f t="shared" si="17"/>
        <v>0</v>
      </c>
      <c r="BP23" s="24">
        <f t="shared" si="17"/>
        <v>0</v>
      </c>
      <c r="BQ23" s="24">
        <f t="shared" si="17"/>
        <v>0</v>
      </c>
      <c r="BR23" s="24">
        <f t="shared" si="17"/>
        <v>0</v>
      </c>
      <c r="BS23" s="24">
        <f t="shared" si="17"/>
        <v>10000000</v>
      </c>
      <c r="BT23" s="24">
        <f t="shared" si="17"/>
        <v>0</v>
      </c>
      <c r="BU23" s="24">
        <f t="shared" si="19"/>
        <v>0</v>
      </c>
      <c r="BV23" s="24">
        <f t="shared" si="19"/>
        <v>0</v>
      </c>
      <c r="BW23" s="25">
        <f t="shared" si="16"/>
        <v>0.14388454013853491</v>
      </c>
      <c r="BX23" s="24">
        <f t="shared" si="6"/>
        <v>3000000</v>
      </c>
      <c r="BY23" s="24"/>
      <c r="BZ23" s="24"/>
      <c r="CA23" s="24"/>
      <c r="CB23" s="24"/>
      <c r="CC23" s="24"/>
      <c r="CD23" s="24"/>
      <c r="CE23" s="24"/>
      <c r="CF23" s="24"/>
      <c r="CG23" s="24"/>
      <c r="CH23" s="24"/>
      <c r="CI23" s="24"/>
      <c r="CJ23" s="24"/>
      <c r="CK23" s="24"/>
      <c r="CL23" s="24"/>
      <c r="CM23" s="24"/>
      <c r="CN23" s="24"/>
      <c r="CO23" s="24"/>
      <c r="CP23" s="24">
        <f>+'[2]ENERO 2018'!$H$864</f>
        <v>3000000</v>
      </c>
      <c r="CQ23" s="24"/>
      <c r="CR23" s="24"/>
      <c r="CS23" s="24"/>
      <c r="CT23" s="25">
        <f t="shared" si="7"/>
        <v>0.85611545986146509</v>
      </c>
      <c r="CU23" s="24">
        <f t="shared" si="8"/>
        <v>17850051</v>
      </c>
      <c r="CV23" s="24">
        <f t="shared" si="20"/>
        <v>0</v>
      </c>
      <c r="CW23" s="24">
        <f t="shared" si="20"/>
        <v>0</v>
      </c>
      <c r="CX23" s="24">
        <f t="shared" si="20"/>
        <v>850051</v>
      </c>
      <c r="CY23" s="24">
        <f t="shared" si="20"/>
        <v>0</v>
      </c>
      <c r="CZ23" s="24">
        <f t="shared" si="20"/>
        <v>0</v>
      </c>
      <c r="DA23" s="24">
        <f t="shared" si="20"/>
        <v>0</v>
      </c>
      <c r="DB23" s="24">
        <f t="shared" si="20"/>
        <v>0</v>
      </c>
      <c r="DC23" s="24">
        <f t="shared" si="20"/>
        <v>0</v>
      </c>
      <c r="DD23" s="24">
        <f t="shared" si="20"/>
        <v>0</v>
      </c>
      <c r="DE23" s="24">
        <f t="shared" si="20"/>
        <v>0</v>
      </c>
      <c r="DF23" s="24">
        <f t="shared" si="20"/>
        <v>0</v>
      </c>
      <c r="DG23" s="24">
        <f t="shared" si="20"/>
        <v>0</v>
      </c>
      <c r="DH23" s="24">
        <f t="shared" si="20"/>
        <v>0</v>
      </c>
      <c r="DI23" s="24">
        <f t="shared" si="20"/>
        <v>0</v>
      </c>
      <c r="DJ23" s="24">
        <f t="shared" si="20"/>
        <v>0</v>
      </c>
      <c r="DK23" s="24">
        <f t="shared" si="20"/>
        <v>0</v>
      </c>
      <c r="DL23" s="24">
        <f t="shared" si="21"/>
        <v>0</v>
      </c>
      <c r="DM23" s="24">
        <f t="shared" si="21"/>
        <v>17000000</v>
      </c>
      <c r="DN23" s="24">
        <f t="shared" si="21"/>
        <v>0</v>
      </c>
      <c r="DO23" s="24">
        <f t="shared" si="21"/>
        <v>0</v>
      </c>
      <c r="DP23" s="24">
        <f t="shared" si="21"/>
        <v>0</v>
      </c>
    </row>
    <row r="24" spans="1:120" ht="62.25" customHeight="1" x14ac:dyDescent="0.25">
      <c r="A24" s="30"/>
      <c r="B24" s="35"/>
      <c r="C24" s="20" t="s">
        <v>94</v>
      </c>
      <c r="D24" s="21" t="s">
        <v>95</v>
      </c>
      <c r="E24" s="22">
        <v>510</v>
      </c>
      <c r="F24" s="23" t="s">
        <v>55</v>
      </c>
      <c r="G24" s="24">
        <f t="shared" si="0"/>
        <v>4000000</v>
      </c>
      <c r="H24" s="24"/>
      <c r="I24" s="24"/>
      <c r="J24" s="24"/>
      <c r="K24" s="24"/>
      <c r="L24" s="24">
        <v>4000000</v>
      </c>
      <c r="M24" s="24"/>
      <c r="N24" s="24"/>
      <c r="O24" s="24"/>
      <c r="P24" s="24"/>
      <c r="Q24" s="24"/>
      <c r="R24" s="24"/>
      <c r="S24" s="24"/>
      <c r="T24" s="24"/>
      <c r="U24" s="24"/>
      <c r="V24" s="24"/>
      <c r="W24" s="24"/>
      <c r="X24" s="24"/>
      <c r="Y24" s="24"/>
      <c r="Z24" s="24"/>
      <c r="AA24" s="24"/>
      <c r="AB24" s="24"/>
      <c r="AC24" s="25">
        <f t="shared" si="14"/>
        <v>0</v>
      </c>
      <c r="AD24" s="24">
        <f t="shared" si="1"/>
        <v>0</v>
      </c>
      <c r="AE24" s="24"/>
      <c r="AF24" s="24"/>
      <c r="AG24" s="24"/>
      <c r="AH24" s="24"/>
      <c r="AI24" s="24"/>
      <c r="AJ24" s="24"/>
      <c r="AK24" s="24"/>
      <c r="AL24" s="24"/>
      <c r="AM24" s="24"/>
      <c r="AN24" s="24"/>
      <c r="AO24" s="24"/>
      <c r="AP24" s="24"/>
      <c r="AQ24" s="24"/>
      <c r="AR24" s="24"/>
      <c r="AS24" s="24"/>
      <c r="AT24" s="24"/>
      <c r="AU24" s="24"/>
      <c r="AV24" s="24"/>
      <c r="AW24" s="24"/>
      <c r="AX24" s="24"/>
      <c r="AY24" s="24"/>
      <c r="AZ24" s="25">
        <f t="shared" si="2"/>
        <v>1</v>
      </c>
      <c r="BA24" s="24">
        <f t="shared" si="3"/>
        <v>4000000</v>
      </c>
      <c r="BB24" s="24">
        <f t="shared" si="18"/>
        <v>0</v>
      </c>
      <c r="BC24" s="24">
        <f t="shared" si="18"/>
        <v>0</v>
      </c>
      <c r="BD24" s="24">
        <f t="shared" si="18"/>
        <v>0</v>
      </c>
      <c r="BE24" s="24">
        <f t="shared" si="17"/>
        <v>0</v>
      </c>
      <c r="BF24" s="24">
        <f t="shared" si="17"/>
        <v>4000000</v>
      </c>
      <c r="BG24" s="24">
        <f t="shared" si="17"/>
        <v>0</v>
      </c>
      <c r="BH24" s="24">
        <f t="shared" si="17"/>
        <v>0</v>
      </c>
      <c r="BI24" s="24">
        <f t="shared" si="17"/>
        <v>0</v>
      </c>
      <c r="BJ24" s="24">
        <f t="shared" si="17"/>
        <v>0</v>
      </c>
      <c r="BK24" s="24">
        <f t="shared" si="17"/>
        <v>0</v>
      </c>
      <c r="BL24" s="24">
        <f t="shared" si="17"/>
        <v>0</v>
      </c>
      <c r="BM24" s="24">
        <f t="shared" si="17"/>
        <v>0</v>
      </c>
      <c r="BN24" s="24">
        <f t="shared" si="17"/>
        <v>0</v>
      </c>
      <c r="BO24" s="24">
        <f t="shared" si="17"/>
        <v>0</v>
      </c>
      <c r="BP24" s="24">
        <f t="shared" si="17"/>
        <v>0</v>
      </c>
      <c r="BQ24" s="24">
        <f t="shared" si="17"/>
        <v>0</v>
      </c>
      <c r="BR24" s="24">
        <f t="shared" si="17"/>
        <v>0</v>
      </c>
      <c r="BS24" s="24">
        <f t="shared" si="17"/>
        <v>0</v>
      </c>
      <c r="BT24" s="24">
        <f t="shared" si="17"/>
        <v>0</v>
      </c>
      <c r="BU24" s="24">
        <f t="shared" si="19"/>
        <v>0</v>
      </c>
      <c r="BV24" s="24">
        <f t="shared" si="19"/>
        <v>0</v>
      </c>
      <c r="BW24" s="25">
        <f t="shared" si="16"/>
        <v>0</v>
      </c>
      <c r="BX24" s="24">
        <f t="shared" si="6"/>
        <v>0</v>
      </c>
      <c r="BY24" s="24"/>
      <c r="BZ24" s="24"/>
      <c r="CA24" s="24"/>
      <c r="CB24" s="24"/>
      <c r="CC24" s="24"/>
      <c r="CD24" s="24"/>
      <c r="CE24" s="24"/>
      <c r="CF24" s="24"/>
      <c r="CG24" s="24"/>
      <c r="CH24" s="24"/>
      <c r="CI24" s="24"/>
      <c r="CJ24" s="24"/>
      <c r="CK24" s="24"/>
      <c r="CL24" s="24"/>
      <c r="CM24" s="24"/>
      <c r="CN24" s="24"/>
      <c r="CO24" s="24"/>
      <c r="CP24" s="24"/>
      <c r="CQ24" s="24"/>
      <c r="CR24" s="24"/>
      <c r="CS24" s="24"/>
      <c r="CT24" s="25">
        <f t="shared" si="7"/>
        <v>1</v>
      </c>
      <c r="CU24" s="24">
        <f t="shared" si="8"/>
        <v>4000000</v>
      </c>
      <c r="CV24" s="24">
        <f t="shared" si="20"/>
        <v>0</v>
      </c>
      <c r="CW24" s="24">
        <f t="shared" si="20"/>
        <v>0</v>
      </c>
      <c r="CX24" s="24">
        <f t="shared" si="20"/>
        <v>0</v>
      </c>
      <c r="CY24" s="24">
        <f t="shared" si="20"/>
        <v>0</v>
      </c>
      <c r="CZ24" s="24">
        <f t="shared" si="20"/>
        <v>4000000</v>
      </c>
      <c r="DA24" s="24">
        <f t="shared" si="20"/>
        <v>0</v>
      </c>
      <c r="DB24" s="24">
        <f t="shared" si="20"/>
        <v>0</v>
      </c>
      <c r="DC24" s="24">
        <f t="shared" si="20"/>
        <v>0</v>
      </c>
      <c r="DD24" s="24">
        <f t="shared" si="20"/>
        <v>0</v>
      </c>
      <c r="DE24" s="24">
        <f t="shared" si="20"/>
        <v>0</v>
      </c>
      <c r="DF24" s="24">
        <f t="shared" si="20"/>
        <v>0</v>
      </c>
      <c r="DG24" s="24">
        <f t="shared" si="20"/>
        <v>0</v>
      </c>
      <c r="DH24" s="24">
        <f t="shared" si="20"/>
        <v>0</v>
      </c>
      <c r="DI24" s="24">
        <f t="shared" si="20"/>
        <v>0</v>
      </c>
      <c r="DJ24" s="24">
        <f t="shared" si="20"/>
        <v>0</v>
      </c>
      <c r="DK24" s="24">
        <f t="shared" si="20"/>
        <v>0</v>
      </c>
      <c r="DL24" s="24">
        <f t="shared" si="21"/>
        <v>0</v>
      </c>
      <c r="DM24" s="24">
        <f t="shared" si="21"/>
        <v>0</v>
      </c>
      <c r="DN24" s="24">
        <f t="shared" si="21"/>
        <v>0</v>
      </c>
      <c r="DO24" s="24">
        <f t="shared" si="21"/>
        <v>0</v>
      </c>
      <c r="DP24" s="24">
        <f t="shared" si="21"/>
        <v>0</v>
      </c>
    </row>
    <row r="25" spans="1:120" ht="92.25" customHeight="1" x14ac:dyDescent="0.25">
      <c r="A25" s="30"/>
      <c r="B25" s="35"/>
      <c r="C25" s="20" t="s">
        <v>96</v>
      </c>
      <c r="D25" s="21" t="s">
        <v>97</v>
      </c>
      <c r="E25" s="22">
        <v>510</v>
      </c>
      <c r="F25" s="23" t="s">
        <v>55</v>
      </c>
      <c r="G25" s="24">
        <f t="shared" si="0"/>
        <v>9000000</v>
      </c>
      <c r="H25" s="24"/>
      <c r="I25" s="24">
        <v>9000000</v>
      </c>
      <c r="J25" s="24"/>
      <c r="K25" s="24"/>
      <c r="L25" s="24"/>
      <c r="M25" s="24"/>
      <c r="N25" s="24"/>
      <c r="O25" s="24"/>
      <c r="P25" s="24"/>
      <c r="Q25" s="24"/>
      <c r="R25" s="24"/>
      <c r="S25" s="24"/>
      <c r="T25" s="24"/>
      <c r="U25" s="24"/>
      <c r="V25" s="24"/>
      <c r="W25" s="24"/>
      <c r="X25" s="24"/>
      <c r="Y25" s="24"/>
      <c r="Z25" s="24"/>
      <c r="AA25" s="24"/>
      <c r="AB25" s="24"/>
      <c r="AC25" s="25">
        <f t="shared" si="14"/>
        <v>0</v>
      </c>
      <c r="AD25" s="24">
        <f t="shared" si="1"/>
        <v>0</v>
      </c>
      <c r="AE25" s="24"/>
      <c r="AF25" s="24"/>
      <c r="AG25" s="24"/>
      <c r="AH25" s="24"/>
      <c r="AI25" s="24"/>
      <c r="AJ25" s="24"/>
      <c r="AK25" s="24"/>
      <c r="AL25" s="24"/>
      <c r="AM25" s="24"/>
      <c r="AN25" s="24"/>
      <c r="AO25" s="24"/>
      <c r="AP25" s="24"/>
      <c r="AQ25" s="24"/>
      <c r="AR25" s="24"/>
      <c r="AS25" s="24"/>
      <c r="AT25" s="24"/>
      <c r="AU25" s="24"/>
      <c r="AV25" s="24"/>
      <c r="AW25" s="24"/>
      <c r="AX25" s="24"/>
      <c r="AY25" s="24"/>
      <c r="AZ25" s="25">
        <f t="shared" si="2"/>
        <v>1</v>
      </c>
      <c r="BA25" s="24">
        <f t="shared" si="3"/>
        <v>9000000</v>
      </c>
      <c r="BB25" s="24">
        <f t="shared" si="18"/>
        <v>0</v>
      </c>
      <c r="BC25" s="24">
        <f t="shared" si="18"/>
        <v>9000000</v>
      </c>
      <c r="BD25" s="24">
        <f t="shared" si="18"/>
        <v>0</v>
      </c>
      <c r="BE25" s="24">
        <f t="shared" si="17"/>
        <v>0</v>
      </c>
      <c r="BF25" s="24">
        <f t="shared" si="17"/>
        <v>0</v>
      </c>
      <c r="BG25" s="24">
        <f t="shared" si="17"/>
        <v>0</v>
      </c>
      <c r="BH25" s="24">
        <f t="shared" si="17"/>
        <v>0</v>
      </c>
      <c r="BI25" s="24">
        <f t="shared" si="17"/>
        <v>0</v>
      </c>
      <c r="BJ25" s="24">
        <f t="shared" si="17"/>
        <v>0</v>
      </c>
      <c r="BK25" s="24">
        <f t="shared" si="17"/>
        <v>0</v>
      </c>
      <c r="BL25" s="24">
        <f t="shared" si="17"/>
        <v>0</v>
      </c>
      <c r="BM25" s="24">
        <f t="shared" si="17"/>
        <v>0</v>
      </c>
      <c r="BN25" s="24">
        <f t="shared" si="17"/>
        <v>0</v>
      </c>
      <c r="BO25" s="24">
        <f t="shared" si="17"/>
        <v>0</v>
      </c>
      <c r="BP25" s="24">
        <f t="shared" si="17"/>
        <v>0</v>
      </c>
      <c r="BQ25" s="24">
        <f t="shared" si="17"/>
        <v>0</v>
      </c>
      <c r="BR25" s="24">
        <f t="shared" si="17"/>
        <v>0</v>
      </c>
      <c r="BS25" s="24">
        <f t="shared" si="17"/>
        <v>0</v>
      </c>
      <c r="BT25" s="24">
        <f t="shared" si="17"/>
        <v>0</v>
      </c>
      <c r="BU25" s="24">
        <f t="shared" si="19"/>
        <v>0</v>
      </c>
      <c r="BV25" s="24">
        <f t="shared" si="19"/>
        <v>0</v>
      </c>
      <c r="BW25" s="25">
        <f t="shared" si="16"/>
        <v>0</v>
      </c>
      <c r="BX25" s="24">
        <f t="shared" si="6"/>
        <v>0</v>
      </c>
      <c r="BY25" s="24"/>
      <c r="BZ25" s="24"/>
      <c r="CA25" s="24"/>
      <c r="CB25" s="24"/>
      <c r="CC25" s="24"/>
      <c r="CD25" s="24"/>
      <c r="CE25" s="24"/>
      <c r="CF25" s="24"/>
      <c r="CG25" s="24"/>
      <c r="CH25" s="24"/>
      <c r="CI25" s="24"/>
      <c r="CJ25" s="24"/>
      <c r="CK25" s="24"/>
      <c r="CL25" s="24"/>
      <c r="CM25" s="24"/>
      <c r="CN25" s="24"/>
      <c r="CO25" s="24"/>
      <c r="CP25" s="24"/>
      <c r="CQ25" s="24"/>
      <c r="CR25" s="24"/>
      <c r="CS25" s="24"/>
      <c r="CT25" s="25">
        <f t="shared" si="7"/>
        <v>1</v>
      </c>
      <c r="CU25" s="24">
        <f t="shared" si="8"/>
        <v>9000000</v>
      </c>
      <c r="CV25" s="24">
        <f t="shared" si="20"/>
        <v>0</v>
      </c>
      <c r="CW25" s="24">
        <f t="shared" si="20"/>
        <v>9000000</v>
      </c>
      <c r="CX25" s="24">
        <f>J25-CA25</f>
        <v>0</v>
      </c>
      <c r="CY25" s="24">
        <f t="shared" si="20"/>
        <v>0</v>
      </c>
      <c r="CZ25" s="24">
        <f t="shared" si="20"/>
        <v>0</v>
      </c>
      <c r="DA25" s="24">
        <f t="shared" si="20"/>
        <v>0</v>
      </c>
      <c r="DB25" s="24">
        <f t="shared" si="20"/>
        <v>0</v>
      </c>
      <c r="DC25" s="24">
        <f t="shared" si="20"/>
        <v>0</v>
      </c>
      <c r="DD25" s="24">
        <f t="shared" si="20"/>
        <v>0</v>
      </c>
      <c r="DE25" s="24">
        <f t="shared" si="20"/>
        <v>0</v>
      </c>
      <c r="DF25" s="24">
        <f t="shared" si="20"/>
        <v>0</v>
      </c>
      <c r="DG25" s="24">
        <f t="shared" si="20"/>
        <v>0</v>
      </c>
      <c r="DH25" s="24">
        <f t="shared" si="20"/>
        <v>0</v>
      </c>
      <c r="DI25" s="24">
        <f t="shared" si="20"/>
        <v>0</v>
      </c>
      <c r="DJ25" s="24">
        <f t="shared" si="20"/>
        <v>0</v>
      </c>
      <c r="DK25" s="24">
        <f t="shared" si="20"/>
        <v>0</v>
      </c>
      <c r="DL25" s="24">
        <f t="shared" si="21"/>
        <v>0</v>
      </c>
      <c r="DM25" s="24">
        <f t="shared" si="21"/>
        <v>0</v>
      </c>
      <c r="DN25" s="24">
        <f t="shared" si="21"/>
        <v>0</v>
      </c>
      <c r="DO25" s="24">
        <f t="shared" si="21"/>
        <v>0</v>
      </c>
      <c r="DP25" s="24">
        <f t="shared" si="21"/>
        <v>0</v>
      </c>
    </row>
    <row r="26" spans="1:120" ht="60" customHeight="1" x14ac:dyDescent="0.25">
      <c r="A26" s="30"/>
      <c r="B26" s="35"/>
      <c r="C26" s="20" t="s">
        <v>98</v>
      </c>
      <c r="D26" s="21" t="s">
        <v>99</v>
      </c>
      <c r="E26" s="22">
        <v>510</v>
      </c>
      <c r="F26" s="23" t="s">
        <v>55</v>
      </c>
      <c r="G26" s="24">
        <f t="shared" si="0"/>
        <v>10000000</v>
      </c>
      <c r="H26" s="24"/>
      <c r="I26" s="24">
        <v>10000000</v>
      </c>
      <c r="J26" s="24"/>
      <c r="K26" s="24"/>
      <c r="L26" s="24"/>
      <c r="M26" s="24"/>
      <c r="N26" s="24"/>
      <c r="O26" s="24"/>
      <c r="P26" s="24"/>
      <c r="Q26" s="24"/>
      <c r="R26" s="24"/>
      <c r="S26" s="24"/>
      <c r="T26" s="24"/>
      <c r="U26" s="24"/>
      <c r="V26" s="24"/>
      <c r="W26" s="24"/>
      <c r="X26" s="24"/>
      <c r="Y26" s="24"/>
      <c r="Z26" s="24"/>
      <c r="AA26" s="24"/>
      <c r="AB26" s="24"/>
      <c r="AC26" s="25">
        <f t="shared" si="14"/>
        <v>0</v>
      </c>
      <c r="AD26" s="24">
        <f t="shared" si="1"/>
        <v>0</v>
      </c>
      <c r="AE26" s="24"/>
      <c r="AF26" s="24"/>
      <c r="AG26" s="24"/>
      <c r="AH26" s="24"/>
      <c r="AI26" s="24"/>
      <c r="AJ26" s="24"/>
      <c r="AK26" s="24"/>
      <c r="AL26" s="24"/>
      <c r="AM26" s="24"/>
      <c r="AN26" s="24"/>
      <c r="AO26" s="24"/>
      <c r="AP26" s="24"/>
      <c r="AQ26" s="24"/>
      <c r="AR26" s="24"/>
      <c r="AS26" s="24"/>
      <c r="AT26" s="24"/>
      <c r="AU26" s="24"/>
      <c r="AV26" s="24"/>
      <c r="AW26" s="24"/>
      <c r="AX26" s="24"/>
      <c r="AY26" s="24"/>
      <c r="AZ26" s="25">
        <f t="shared" si="2"/>
        <v>1</v>
      </c>
      <c r="BA26" s="24">
        <f>SUM(BB26:BV26)</f>
        <v>10000000</v>
      </c>
      <c r="BB26" s="24">
        <f t="shared" si="18"/>
        <v>0</v>
      </c>
      <c r="BC26" s="24">
        <f t="shared" si="18"/>
        <v>10000000</v>
      </c>
      <c r="BD26" s="24">
        <f t="shared" si="18"/>
        <v>0</v>
      </c>
      <c r="BE26" s="24">
        <f t="shared" si="17"/>
        <v>0</v>
      </c>
      <c r="BF26" s="24">
        <f t="shared" si="17"/>
        <v>0</v>
      </c>
      <c r="BG26" s="24">
        <f t="shared" si="17"/>
        <v>0</v>
      </c>
      <c r="BH26" s="24">
        <f t="shared" si="17"/>
        <v>0</v>
      </c>
      <c r="BI26" s="24">
        <f t="shared" si="17"/>
        <v>0</v>
      </c>
      <c r="BJ26" s="24">
        <f t="shared" si="17"/>
        <v>0</v>
      </c>
      <c r="BK26" s="24">
        <f t="shared" si="17"/>
        <v>0</v>
      </c>
      <c r="BL26" s="24">
        <f t="shared" si="17"/>
        <v>0</v>
      </c>
      <c r="BM26" s="24">
        <f t="shared" si="17"/>
        <v>0</v>
      </c>
      <c r="BN26" s="24">
        <f t="shared" si="17"/>
        <v>0</v>
      </c>
      <c r="BO26" s="24">
        <f t="shared" si="17"/>
        <v>0</v>
      </c>
      <c r="BP26" s="24">
        <f t="shared" si="17"/>
        <v>0</v>
      </c>
      <c r="BQ26" s="24">
        <f t="shared" si="17"/>
        <v>0</v>
      </c>
      <c r="BR26" s="24">
        <f t="shared" si="17"/>
        <v>0</v>
      </c>
      <c r="BS26" s="24">
        <f t="shared" si="17"/>
        <v>0</v>
      </c>
      <c r="BT26" s="24">
        <f t="shared" si="17"/>
        <v>0</v>
      </c>
      <c r="BU26" s="24">
        <f t="shared" si="19"/>
        <v>0</v>
      </c>
      <c r="BV26" s="24">
        <f t="shared" si="19"/>
        <v>0</v>
      </c>
      <c r="BW26" s="25">
        <f t="shared" si="16"/>
        <v>0</v>
      </c>
      <c r="BX26" s="24">
        <f t="shared" si="6"/>
        <v>0</v>
      </c>
      <c r="BY26" s="24"/>
      <c r="BZ26" s="24"/>
      <c r="CA26" s="24"/>
      <c r="CB26" s="24"/>
      <c r="CC26" s="24"/>
      <c r="CD26" s="24"/>
      <c r="CE26" s="24"/>
      <c r="CF26" s="24"/>
      <c r="CG26" s="24"/>
      <c r="CH26" s="24"/>
      <c r="CI26" s="24"/>
      <c r="CJ26" s="24"/>
      <c r="CK26" s="24"/>
      <c r="CL26" s="24"/>
      <c r="CM26" s="24"/>
      <c r="CN26" s="24"/>
      <c r="CO26" s="24"/>
      <c r="CP26" s="24"/>
      <c r="CQ26" s="24"/>
      <c r="CR26" s="24"/>
      <c r="CS26" s="24"/>
      <c r="CT26" s="25">
        <f t="shared" si="7"/>
        <v>1</v>
      </c>
      <c r="CU26" s="24">
        <f t="shared" si="8"/>
        <v>10000000</v>
      </c>
      <c r="CV26" s="24">
        <f t="shared" si="20"/>
        <v>0</v>
      </c>
      <c r="CW26" s="24">
        <f t="shared" si="20"/>
        <v>10000000</v>
      </c>
      <c r="CX26" s="24">
        <f t="shared" si="20"/>
        <v>0</v>
      </c>
      <c r="CY26" s="24">
        <f t="shared" si="20"/>
        <v>0</v>
      </c>
      <c r="CZ26" s="24">
        <f t="shared" si="20"/>
        <v>0</v>
      </c>
      <c r="DA26" s="24">
        <f t="shared" si="20"/>
        <v>0</v>
      </c>
      <c r="DB26" s="24">
        <f t="shared" si="20"/>
        <v>0</v>
      </c>
      <c r="DC26" s="24">
        <f t="shared" si="20"/>
        <v>0</v>
      </c>
      <c r="DD26" s="24">
        <f t="shared" si="20"/>
        <v>0</v>
      </c>
      <c r="DE26" s="24">
        <f t="shared" si="20"/>
        <v>0</v>
      </c>
      <c r="DF26" s="24">
        <f t="shared" si="20"/>
        <v>0</v>
      </c>
      <c r="DG26" s="24">
        <f t="shared" si="20"/>
        <v>0</v>
      </c>
      <c r="DH26" s="24">
        <f t="shared" si="20"/>
        <v>0</v>
      </c>
      <c r="DI26" s="24">
        <f t="shared" si="20"/>
        <v>0</v>
      </c>
      <c r="DJ26" s="24">
        <f t="shared" si="20"/>
        <v>0</v>
      </c>
      <c r="DK26" s="24">
        <f t="shared" si="20"/>
        <v>0</v>
      </c>
      <c r="DL26" s="24">
        <f t="shared" si="21"/>
        <v>0</v>
      </c>
      <c r="DM26" s="24">
        <f t="shared" si="21"/>
        <v>0</v>
      </c>
      <c r="DN26" s="24">
        <f t="shared" si="21"/>
        <v>0</v>
      </c>
      <c r="DO26" s="24">
        <f t="shared" si="21"/>
        <v>0</v>
      </c>
      <c r="DP26" s="24">
        <f t="shared" si="21"/>
        <v>0</v>
      </c>
    </row>
    <row r="27" spans="1:120" ht="48.75" customHeight="1" x14ac:dyDescent="0.25">
      <c r="A27" s="30"/>
      <c r="B27" s="35"/>
      <c r="C27" s="20" t="s">
        <v>100</v>
      </c>
      <c r="D27" s="21" t="s">
        <v>101</v>
      </c>
      <c r="E27" s="22">
        <v>510</v>
      </c>
      <c r="F27" s="23" t="s">
        <v>55</v>
      </c>
      <c r="G27" s="24">
        <f t="shared" si="0"/>
        <v>20000000</v>
      </c>
      <c r="H27" s="24"/>
      <c r="I27" s="24">
        <v>20000000</v>
      </c>
      <c r="J27" s="24"/>
      <c r="K27" s="24"/>
      <c r="L27" s="24"/>
      <c r="M27" s="24"/>
      <c r="N27" s="24"/>
      <c r="O27" s="24"/>
      <c r="P27" s="24"/>
      <c r="Q27" s="24"/>
      <c r="R27" s="24"/>
      <c r="S27" s="24"/>
      <c r="T27" s="24"/>
      <c r="U27" s="24"/>
      <c r="V27" s="24"/>
      <c r="W27" s="24"/>
      <c r="X27" s="24"/>
      <c r="Y27" s="24"/>
      <c r="Z27" s="24"/>
      <c r="AA27" s="24"/>
      <c r="AB27" s="24"/>
      <c r="AC27" s="25">
        <f t="shared" si="14"/>
        <v>0</v>
      </c>
      <c r="AD27" s="24">
        <f t="shared" si="1"/>
        <v>0</v>
      </c>
      <c r="AE27" s="24"/>
      <c r="AF27" s="24"/>
      <c r="AG27" s="24"/>
      <c r="AH27" s="24"/>
      <c r="AI27" s="24"/>
      <c r="AJ27" s="24"/>
      <c r="AK27" s="24"/>
      <c r="AL27" s="24"/>
      <c r="AM27" s="24"/>
      <c r="AN27" s="24"/>
      <c r="AO27" s="24"/>
      <c r="AP27" s="24"/>
      <c r="AQ27" s="24"/>
      <c r="AR27" s="24"/>
      <c r="AS27" s="24"/>
      <c r="AT27" s="24"/>
      <c r="AU27" s="24"/>
      <c r="AV27" s="24"/>
      <c r="AW27" s="24"/>
      <c r="AX27" s="24"/>
      <c r="AY27" s="24"/>
      <c r="AZ27" s="25">
        <f t="shared" si="2"/>
        <v>1</v>
      </c>
      <c r="BA27" s="24">
        <f t="shared" si="3"/>
        <v>20000000</v>
      </c>
      <c r="BB27" s="24">
        <f t="shared" si="18"/>
        <v>0</v>
      </c>
      <c r="BC27" s="24">
        <f t="shared" si="18"/>
        <v>20000000</v>
      </c>
      <c r="BD27" s="24">
        <f t="shared" si="18"/>
        <v>0</v>
      </c>
      <c r="BE27" s="24">
        <f t="shared" si="17"/>
        <v>0</v>
      </c>
      <c r="BF27" s="24">
        <f t="shared" si="17"/>
        <v>0</v>
      </c>
      <c r="BG27" s="24">
        <f t="shared" si="17"/>
        <v>0</v>
      </c>
      <c r="BH27" s="24">
        <f t="shared" si="17"/>
        <v>0</v>
      </c>
      <c r="BI27" s="24">
        <f t="shared" si="17"/>
        <v>0</v>
      </c>
      <c r="BJ27" s="24">
        <f t="shared" si="17"/>
        <v>0</v>
      </c>
      <c r="BK27" s="24">
        <f t="shared" si="17"/>
        <v>0</v>
      </c>
      <c r="BL27" s="24">
        <f t="shared" si="17"/>
        <v>0</v>
      </c>
      <c r="BM27" s="24">
        <f t="shared" si="17"/>
        <v>0</v>
      </c>
      <c r="BN27" s="24">
        <f t="shared" si="17"/>
        <v>0</v>
      </c>
      <c r="BO27" s="24">
        <f t="shared" si="17"/>
        <v>0</v>
      </c>
      <c r="BP27" s="24">
        <f t="shared" si="17"/>
        <v>0</v>
      </c>
      <c r="BQ27" s="24">
        <f t="shared" si="17"/>
        <v>0</v>
      </c>
      <c r="BR27" s="24">
        <f t="shared" si="17"/>
        <v>0</v>
      </c>
      <c r="BS27" s="24">
        <f t="shared" si="17"/>
        <v>0</v>
      </c>
      <c r="BT27" s="24">
        <f t="shared" si="17"/>
        <v>0</v>
      </c>
      <c r="BU27" s="24">
        <f t="shared" si="19"/>
        <v>0</v>
      </c>
      <c r="BV27" s="24">
        <f t="shared" si="19"/>
        <v>0</v>
      </c>
      <c r="BW27" s="25">
        <f t="shared" si="16"/>
        <v>0</v>
      </c>
      <c r="BX27" s="24">
        <f t="shared" si="6"/>
        <v>0</v>
      </c>
      <c r="BY27" s="24"/>
      <c r="BZ27" s="24"/>
      <c r="CA27" s="24"/>
      <c r="CB27" s="24"/>
      <c r="CC27" s="24"/>
      <c r="CD27" s="24"/>
      <c r="CE27" s="24"/>
      <c r="CF27" s="24"/>
      <c r="CG27" s="24"/>
      <c r="CH27" s="24"/>
      <c r="CI27" s="24"/>
      <c r="CJ27" s="24"/>
      <c r="CK27" s="24"/>
      <c r="CL27" s="24"/>
      <c r="CM27" s="24"/>
      <c r="CN27" s="24"/>
      <c r="CO27" s="24"/>
      <c r="CP27" s="24"/>
      <c r="CQ27" s="24"/>
      <c r="CR27" s="24"/>
      <c r="CS27" s="24"/>
      <c r="CT27" s="25">
        <f t="shared" si="7"/>
        <v>1</v>
      </c>
      <c r="CU27" s="24">
        <f t="shared" si="8"/>
        <v>20000000</v>
      </c>
      <c r="CV27" s="24">
        <f t="shared" si="20"/>
        <v>0</v>
      </c>
      <c r="CW27" s="24">
        <f t="shared" si="20"/>
        <v>20000000</v>
      </c>
      <c r="CX27" s="24">
        <f t="shared" si="20"/>
        <v>0</v>
      </c>
      <c r="CY27" s="24">
        <f t="shared" si="20"/>
        <v>0</v>
      </c>
      <c r="CZ27" s="24">
        <f t="shared" si="20"/>
        <v>0</v>
      </c>
      <c r="DA27" s="24">
        <f t="shared" si="20"/>
        <v>0</v>
      </c>
      <c r="DB27" s="24">
        <f t="shared" si="20"/>
        <v>0</v>
      </c>
      <c r="DC27" s="24">
        <f t="shared" si="20"/>
        <v>0</v>
      </c>
      <c r="DD27" s="24">
        <f t="shared" si="20"/>
        <v>0</v>
      </c>
      <c r="DE27" s="24">
        <f t="shared" si="20"/>
        <v>0</v>
      </c>
      <c r="DF27" s="24">
        <f t="shared" si="20"/>
        <v>0</v>
      </c>
      <c r="DG27" s="24">
        <f t="shared" si="20"/>
        <v>0</v>
      </c>
      <c r="DH27" s="24">
        <f t="shared" si="20"/>
        <v>0</v>
      </c>
      <c r="DI27" s="24">
        <f t="shared" si="20"/>
        <v>0</v>
      </c>
      <c r="DJ27" s="24">
        <f t="shared" si="20"/>
        <v>0</v>
      </c>
      <c r="DK27" s="24">
        <f t="shared" si="20"/>
        <v>0</v>
      </c>
      <c r="DL27" s="24">
        <f t="shared" si="21"/>
        <v>0</v>
      </c>
      <c r="DM27" s="24">
        <f t="shared" si="21"/>
        <v>0</v>
      </c>
      <c r="DN27" s="24">
        <f t="shared" si="21"/>
        <v>0</v>
      </c>
      <c r="DO27" s="24">
        <f t="shared" si="21"/>
        <v>0</v>
      </c>
      <c r="DP27" s="24">
        <f t="shared" si="21"/>
        <v>0</v>
      </c>
    </row>
    <row r="28" spans="1:120" ht="48" customHeight="1" x14ac:dyDescent="0.25">
      <c r="A28" s="30"/>
      <c r="B28" s="38" t="s">
        <v>102</v>
      </c>
      <c r="C28" s="31" t="s">
        <v>103</v>
      </c>
      <c r="D28" s="32" t="s">
        <v>104</v>
      </c>
      <c r="E28" s="22">
        <v>510</v>
      </c>
      <c r="F28" s="23" t="s">
        <v>105</v>
      </c>
      <c r="G28" s="24">
        <f t="shared" si="0"/>
        <v>101500000</v>
      </c>
      <c r="H28" s="24"/>
      <c r="I28" s="24">
        <v>100000000</v>
      </c>
      <c r="J28" s="24"/>
      <c r="K28" s="24"/>
      <c r="L28" s="24"/>
      <c r="M28" s="24"/>
      <c r="N28" s="24"/>
      <c r="O28" s="24"/>
      <c r="P28" s="24"/>
      <c r="Q28" s="24"/>
      <c r="R28" s="24"/>
      <c r="S28" s="24"/>
      <c r="T28" s="24"/>
      <c r="U28" s="24"/>
      <c r="V28" s="24"/>
      <c r="W28" s="24"/>
      <c r="X28" s="24"/>
      <c r="Y28" s="24"/>
      <c r="Z28" s="24"/>
      <c r="AA28" s="24"/>
      <c r="AB28" s="24">
        <v>1500000</v>
      </c>
      <c r="AC28" s="25">
        <f>+AD28/G28</f>
        <v>0.98522167487684731</v>
      </c>
      <c r="AD28" s="24">
        <f t="shared" si="1"/>
        <v>100000000</v>
      </c>
      <c r="AE28" s="24"/>
      <c r="AF28" s="24">
        <f>+'[2]ENERO 2018'!$K$900</f>
        <v>100000000</v>
      </c>
      <c r="AG28" s="24"/>
      <c r="AH28" s="24"/>
      <c r="AI28" s="24"/>
      <c r="AJ28" s="24"/>
      <c r="AK28" s="24"/>
      <c r="AL28" s="24"/>
      <c r="AM28" s="24"/>
      <c r="AN28" s="24"/>
      <c r="AO28" s="24"/>
      <c r="AP28" s="24"/>
      <c r="AQ28" s="24"/>
      <c r="AR28" s="24"/>
      <c r="AS28" s="24"/>
      <c r="AT28" s="24"/>
      <c r="AU28" s="24"/>
      <c r="AV28" s="24"/>
      <c r="AW28" s="24"/>
      <c r="AX28" s="24"/>
      <c r="AY28" s="24"/>
      <c r="AZ28" s="25">
        <f>1-AC28</f>
        <v>1.4778325123152691E-2</v>
      </c>
      <c r="BA28" s="24">
        <f t="shared" si="3"/>
        <v>1500000</v>
      </c>
      <c r="BB28" s="24">
        <f t="shared" si="18"/>
        <v>0</v>
      </c>
      <c r="BC28" s="24">
        <f t="shared" si="18"/>
        <v>0</v>
      </c>
      <c r="BD28" s="24">
        <f t="shared" si="18"/>
        <v>0</v>
      </c>
      <c r="BE28" s="24">
        <f t="shared" si="17"/>
        <v>0</v>
      </c>
      <c r="BF28" s="24">
        <f t="shared" si="17"/>
        <v>0</v>
      </c>
      <c r="BG28" s="24">
        <f t="shared" si="17"/>
        <v>0</v>
      </c>
      <c r="BH28" s="24">
        <f t="shared" si="17"/>
        <v>0</v>
      </c>
      <c r="BI28" s="24">
        <f t="shared" si="17"/>
        <v>0</v>
      </c>
      <c r="BJ28" s="24">
        <f t="shared" si="17"/>
        <v>0</v>
      </c>
      <c r="BK28" s="24">
        <f t="shared" si="17"/>
        <v>0</v>
      </c>
      <c r="BL28" s="24">
        <f t="shared" si="17"/>
        <v>0</v>
      </c>
      <c r="BM28" s="24">
        <f t="shared" si="17"/>
        <v>0</v>
      </c>
      <c r="BN28" s="24">
        <f t="shared" si="17"/>
        <v>0</v>
      </c>
      <c r="BO28" s="24">
        <f t="shared" si="17"/>
        <v>0</v>
      </c>
      <c r="BP28" s="24">
        <f t="shared" si="17"/>
        <v>0</v>
      </c>
      <c r="BQ28" s="24">
        <f t="shared" si="17"/>
        <v>0</v>
      </c>
      <c r="BR28" s="24">
        <f t="shared" si="17"/>
        <v>0</v>
      </c>
      <c r="BS28" s="24">
        <f t="shared" si="17"/>
        <v>0</v>
      </c>
      <c r="BT28" s="24">
        <f t="shared" si="17"/>
        <v>0</v>
      </c>
      <c r="BU28" s="24">
        <f t="shared" si="19"/>
        <v>0</v>
      </c>
      <c r="BV28" s="24">
        <f t="shared" si="19"/>
        <v>1500000</v>
      </c>
      <c r="BW28" s="25">
        <f>+BX28/G28</f>
        <v>0.46842116256157634</v>
      </c>
      <c r="BX28" s="24">
        <f t="shared" si="6"/>
        <v>47544748</v>
      </c>
      <c r="BY28" s="24"/>
      <c r="BZ28" s="24">
        <f>+'[1]FEBRERO 2018'!$H$1089</f>
        <v>47544748</v>
      </c>
      <c r="CA28" s="24"/>
      <c r="CB28" s="24"/>
      <c r="CC28" s="24"/>
      <c r="CD28" s="24"/>
      <c r="CE28" s="24"/>
      <c r="CF28" s="24"/>
      <c r="CG28" s="24"/>
      <c r="CH28" s="24"/>
      <c r="CI28" s="24"/>
      <c r="CJ28" s="24"/>
      <c r="CK28" s="24"/>
      <c r="CL28" s="24"/>
      <c r="CM28" s="24"/>
      <c r="CN28" s="24"/>
      <c r="CO28" s="24"/>
      <c r="CP28" s="24"/>
      <c r="CQ28" s="24"/>
      <c r="CR28" s="24"/>
      <c r="CS28" s="24"/>
      <c r="CT28" s="25">
        <f t="shared" si="7"/>
        <v>0.5315788374384236</v>
      </c>
      <c r="CU28" s="24">
        <f t="shared" si="8"/>
        <v>53955252</v>
      </c>
      <c r="CV28" s="24">
        <f t="shared" si="20"/>
        <v>0</v>
      </c>
      <c r="CW28" s="24">
        <f t="shared" si="20"/>
        <v>52455252</v>
      </c>
      <c r="CX28" s="24">
        <f>J28-CA28</f>
        <v>0</v>
      </c>
      <c r="CY28" s="24">
        <f t="shared" si="20"/>
        <v>0</v>
      </c>
      <c r="CZ28" s="24">
        <f t="shared" si="20"/>
        <v>0</v>
      </c>
      <c r="DA28" s="24">
        <f t="shared" si="20"/>
        <v>0</v>
      </c>
      <c r="DB28" s="24">
        <f t="shared" si="20"/>
        <v>0</v>
      </c>
      <c r="DC28" s="24">
        <f t="shared" si="20"/>
        <v>0</v>
      </c>
      <c r="DD28" s="24">
        <f t="shared" si="20"/>
        <v>0</v>
      </c>
      <c r="DE28" s="24">
        <f t="shared" si="20"/>
        <v>0</v>
      </c>
      <c r="DF28" s="24">
        <f t="shared" si="20"/>
        <v>0</v>
      </c>
      <c r="DG28" s="24">
        <f t="shared" si="20"/>
        <v>0</v>
      </c>
      <c r="DH28" s="24">
        <f t="shared" si="20"/>
        <v>0</v>
      </c>
      <c r="DI28" s="24">
        <f t="shared" si="20"/>
        <v>0</v>
      </c>
      <c r="DJ28" s="24">
        <f t="shared" si="20"/>
        <v>0</v>
      </c>
      <c r="DK28" s="24">
        <f t="shared" si="20"/>
        <v>0</v>
      </c>
      <c r="DL28" s="24">
        <f t="shared" si="21"/>
        <v>0</v>
      </c>
      <c r="DM28" s="24">
        <f t="shared" si="21"/>
        <v>0</v>
      </c>
      <c r="DN28" s="24">
        <f t="shared" si="21"/>
        <v>0</v>
      </c>
      <c r="DO28" s="24">
        <f t="shared" si="21"/>
        <v>0</v>
      </c>
      <c r="DP28" s="24">
        <f t="shared" si="21"/>
        <v>1500000</v>
      </c>
    </row>
    <row r="29" spans="1:120" ht="63" customHeight="1" x14ac:dyDescent="0.25">
      <c r="A29" s="30"/>
      <c r="B29" s="215" t="s">
        <v>106</v>
      </c>
      <c r="C29" s="31" t="s">
        <v>107</v>
      </c>
      <c r="D29" s="32" t="s">
        <v>108</v>
      </c>
      <c r="E29" s="22">
        <v>510</v>
      </c>
      <c r="F29" s="23" t="s">
        <v>55</v>
      </c>
      <c r="G29" s="24">
        <f t="shared" si="0"/>
        <v>2000000</v>
      </c>
      <c r="H29" s="24"/>
      <c r="I29" s="24"/>
      <c r="J29" s="24"/>
      <c r="K29" s="24"/>
      <c r="L29" s="24">
        <v>2000000</v>
      </c>
      <c r="M29" s="24"/>
      <c r="N29" s="24"/>
      <c r="O29" s="24"/>
      <c r="P29" s="24"/>
      <c r="Q29" s="24"/>
      <c r="R29" s="24"/>
      <c r="S29" s="24"/>
      <c r="T29" s="24"/>
      <c r="U29" s="24"/>
      <c r="V29" s="24"/>
      <c r="W29" s="24"/>
      <c r="X29" s="24"/>
      <c r="Y29" s="24"/>
      <c r="Z29" s="24"/>
      <c r="AA29" s="24"/>
      <c r="AB29" s="24"/>
      <c r="AC29" s="25">
        <f>+AD29/G29</f>
        <v>0</v>
      </c>
      <c r="AD29" s="24">
        <f t="shared" si="1"/>
        <v>0</v>
      </c>
      <c r="AE29" s="24"/>
      <c r="AF29" s="24"/>
      <c r="AG29" s="24"/>
      <c r="AH29" s="24"/>
      <c r="AI29" s="24"/>
      <c r="AJ29" s="24"/>
      <c r="AK29" s="24"/>
      <c r="AL29" s="24"/>
      <c r="AM29" s="24"/>
      <c r="AN29" s="24"/>
      <c r="AO29" s="24"/>
      <c r="AP29" s="24"/>
      <c r="AQ29" s="24"/>
      <c r="AR29" s="24"/>
      <c r="AS29" s="24"/>
      <c r="AT29" s="24"/>
      <c r="AU29" s="24"/>
      <c r="AV29" s="24"/>
      <c r="AW29" s="24"/>
      <c r="AX29" s="24"/>
      <c r="AY29" s="24"/>
      <c r="AZ29" s="25">
        <f t="shared" si="2"/>
        <v>1</v>
      </c>
      <c r="BA29" s="24">
        <f t="shared" si="3"/>
        <v>2000000</v>
      </c>
      <c r="BB29" s="24">
        <f t="shared" si="18"/>
        <v>0</v>
      </c>
      <c r="BC29" s="24">
        <f t="shared" si="18"/>
        <v>0</v>
      </c>
      <c r="BD29" s="24">
        <f t="shared" si="18"/>
        <v>0</v>
      </c>
      <c r="BE29" s="24">
        <f t="shared" si="17"/>
        <v>0</v>
      </c>
      <c r="BF29" s="24">
        <f t="shared" si="17"/>
        <v>2000000</v>
      </c>
      <c r="BG29" s="24">
        <f t="shared" si="17"/>
        <v>0</v>
      </c>
      <c r="BH29" s="24">
        <f t="shared" si="17"/>
        <v>0</v>
      </c>
      <c r="BI29" s="24">
        <f t="shared" si="17"/>
        <v>0</v>
      </c>
      <c r="BJ29" s="24">
        <f t="shared" si="17"/>
        <v>0</v>
      </c>
      <c r="BK29" s="24">
        <f t="shared" si="17"/>
        <v>0</v>
      </c>
      <c r="BL29" s="24">
        <f t="shared" si="17"/>
        <v>0</v>
      </c>
      <c r="BM29" s="24">
        <f t="shared" si="17"/>
        <v>0</v>
      </c>
      <c r="BN29" s="24">
        <f t="shared" si="17"/>
        <v>0</v>
      </c>
      <c r="BO29" s="24">
        <f t="shared" si="17"/>
        <v>0</v>
      </c>
      <c r="BP29" s="24">
        <f t="shared" si="17"/>
        <v>0</v>
      </c>
      <c r="BQ29" s="24">
        <f t="shared" si="17"/>
        <v>0</v>
      </c>
      <c r="BR29" s="24">
        <f t="shared" si="17"/>
        <v>0</v>
      </c>
      <c r="BS29" s="24">
        <f t="shared" si="17"/>
        <v>0</v>
      </c>
      <c r="BT29" s="24">
        <f t="shared" si="17"/>
        <v>0</v>
      </c>
      <c r="BU29" s="24">
        <f t="shared" si="19"/>
        <v>0</v>
      </c>
      <c r="BV29" s="24">
        <f t="shared" si="19"/>
        <v>0</v>
      </c>
      <c r="BW29" s="25">
        <f t="shared" ref="BW29:BW60" si="22">+BX29/G29</f>
        <v>0</v>
      </c>
      <c r="BX29" s="24">
        <f t="shared" si="6"/>
        <v>0</v>
      </c>
      <c r="BY29" s="24"/>
      <c r="BZ29" s="24"/>
      <c r="CA29" s="24"/>
      <c r="CB29" s="24"/>
      <c r="CC29" s="24"/>
      <c r="CD29" s="24"/>
      <c r="CE29" s="24"/>
      <c r="CF29" s="24"/>
      <c r="CG29" s="24"/>
      <c r="CH29" s="24"/>
      <c r="CI29" s="24"/>
      <c r="CJ29" s="24"/>
      <c r="CK29" s="24"/>
      <c r="CL29" s="24"/>
      <c r="CM29" s="24"/>
      <c r="CN29" s="24"/>
      <c r="CO29" s="24"/>
      <c r="CP29" s="24"/>
      <c r="CQ29" s="24"/>
      <c r="CR29" s="24"/>
      <c r="CS29" s="24"/>
      <c r="CT29" s="25">
        <f t="shared" si="7"/>
        <v>1</v>
      </c>
      <c r="CU29" s="24">
        <f t="shared" si="8"/>
        <v>2000000</v>
      </c>
      <c r="CV29" s="24">
        <f t="shared" si="20"/>
        <v>0</v>
      </c>
      <c r="CW29" s="24">
        <f t="shared" si="20"/>
        <v>0</v>
      </c>
      <c r="CX29" s="24">
        <f t="shared" si="20"/>
        <v>0</v>
      </c>
      <c r="CY29" s="24">
        <f t="shared" si="20"/>
        <v>0</v>
      </c>
      <c r="CZ29" s="24">
        <f t="shared" si="20"/>
        <v>2000000</v>
      </c>
      <c r="DA29" s="24">
        <f t="shared" si="20"/>
        <v>0</v>
      </c>
      <c r="DB29" s="24">
        <f t="shared" si="20"/>
        <v>0</v>
      </c>
      <c r="DC29" s="24">
        <f t="shared" si="20"/>
        <v>0</v>
      </c>
      <c r="DD29" s="24">
        <f t="shared" si="20"/>
        <v>0</v>
      </c>
      <c r="DE29" s="24">
        <f t="shared" si="20"/>
        <v>0</v>
      </c>
      <c r="DF29" s="24">
        <f t="shared" si="20"/>
        <v>0</v>
      </c>
      <c r="DG29" s="24">
        <f t="shared" si="20"/>
        <v>0</v>
      </c>
      <c r="DH29" s="24">
        <f t="shared" si="20"/>
        <v>0</v>
      </c>
      <c r="DI29" s="24">
        <f t="shared" si="20"/>
        <v>0</v>
      </c>
      <c r="DJ29" s="24">
        <f t="shared" si="20"/>
        <v>0</v>
      </c>
      <c r="DK29" s="24">
        <f t="shared" si="20"/>
        <v>0</v>
      </c>
      <c r="DL29" s="24">
        <f t="shared" si="21"/>
        <v>0</v>
      </c>
      <c r="DM29" s="24">
        <f t="shared" si="21"/>
        <v>0</v>
      </c>
      <c r="DN29" s="24">
        <f t="shared" si="21"/>
        <v>0</v>
      </c>
      <c r="DO29" s="24">
        <f t="shared" si="21"/>
        <v>0</v>
      </c>
      <c r="DP29" s="24">
        <f t="shared" si="21"/>
        <v>0</v>
      </c>
    </row>
    <row r="30" spans="1:120" ht="48" customHeight="1" x14ac:dyDescent="0.25">
      <c r="A30" s="30"/>
      <c r="B30" s="215"/>
      <c r="C30" s="31" t="s">
        <v>109</v>
      </c>
      <c r="D30" s="32" t="s">
        <v>110</v>
      </c>
      <c r="E30" s="22">
        <v>510</v>
      </c>
      <c r="F30" s="23" t="s">
        <v>111</v>
      </c>
      <c r="G30" s="24">
        <f t="shared" si="0"/>
        <v>2000000</v>
      </c>
      <c r="H30" s="24"/>
      <c r="I30" s="24"/>
      <c r="J30" s="24"/>
      <c r="K30" s="24"/>
      <c r="L30" s="24">
        <v>2000000</v>
      </c>
      <c r="M30" s="24"/>
      <c r="N30" s="24"/>
      <c r="O30" s="24"/>
      <c r="P30" s="24"/>
      <c r="Q30" s="24"/>
      <c r="R30" s="24"/>
      <c r="S30" s="24"/>
      <c r="T30" s="24"/>
      <c r="U30" s="24"/>
      <c r="V30" s="24"/>
      <c r="W30" s="24"/>
      <c r="X30" s="24"/>
      <c r="Y30" s="24"/>
      <c r="Z30" s="24"/>
      <c r="AA30" s="24"/>
      <c r="AB30" s="24"/>
      <c r="AC30" s="25">
        <f>+AD30/G30</f>
        <v>0</v>
      </c>
      <c r="AD30" s="24">
        <f t="shared" si="1"/>
        <v>0</v>
      </c>
      <c r="AE30" s="24"/>
      <c r="AF30" s="24"/>
      <c r="AG30" s="24"/>
      <c r="AH30" s="24"/>
      <c r="AI30" s="24"/>
      <c r="AJ30" s="24"/>
      <c r="AK30" s="24"/>
      <c r="AL30" s="24"/>
      <c r="AM30" s="24"/>
      <c r="AN30" s="24"/>
      <c r="AO30" s="24"/>
      <c r="AP30" s="24"/>
      <c r="AQ30" s="24"/>
      <c r="AR30" s="24"/>
      <c r="AS30" s="24"/>
      <c r="AT30" s="24"/>
      <c r="AU30" s="24"/>
      <c r="AV30" s="24"/>
      <c r="AW30" s="24"/>
      <c r="AX30" s="24"/>
      <c r="AY30" s="24"/>
      <c r="AZ30" s="25">
        <f t="shared" si="2"/>
        <v>1</v>
      </c>
      <c r="BA30" s="24">
        <f t="shared" si="3"/>
        <v>2000000</v>
      </c>
      <c r="BB30" s="24">
        <f t="shared" si="18"/>
        <v>0</v>
      </c>
      <c r="BC30" s="24">
        <f t="shared" si="18"/>
        <v>0</v>
      </c>
      <c r="BD30" s="24">
        <f t="shared" si="18"/>
        <v>0</v>
      </c>
      <c r="BE30" s="24">
        <f t="shared" si="17"/>
        <v>0</v>
      </c>
      <c r="BF30" s="24">
        <f t="shared" si="17"/>
        <v>2000000</v>
      </c>
      <c r="BG30" s="24">
        <f t="shared" si="17"/>
        <v>0</v>
      </c>
      <c r="BH30" s="24">
        <f t="shared" si="17"/>
        <v>0</v>
      </c>
      <c r="BI30" s="24">
        <f t="shared" si="17"/>
        <v>0</v>
      </c>
      <c r="BJ30" s="24">
        <f t="shared" si="17"/>
        <v>0</v>
      </c>
      <c r="BK30" s="24">
        <f t="shared" si="17"/>
        <v>0</v>
      </c>
      <c r="BL30" s="24">
        <f t="shared" si="17"/>
        <v>0</v>
      </c>
      <c r="BM30" s="24">
        <f t="shared" si="17"/>
        <v>0</v>
      </c>
      <c r="BN30" s="24">
        <f t="shared" si="17"/>
        <v>0</v>
      </c>
      <c r="BO30" s="24">
        <f t="shared" si="17"/>
        <v>0</v>
      </c>
      <c r="BP30" s="24">
        <f t="shared" si="17"/>
        <v>0</v>
      </c>
      <c r="BQ30" s="24">
        <f t="shared" si="17"/>
        <v>0</v>
      </c>
      <c r="BR30" s="24">
        <f t="shared" si="17"/>
        <v>0</v>
      </c>
      <c r="BS30" s="24">
        <f t="shared" si="17"/>
        <v>0</v>
      </c>
      <c r="BT30" s="24">
        <f t="shared" si="17"/>
        <v>0</v>
      </c>
      <c r="BU30" s="24">
        <f t="shared" si="19"/>
        <v>0</v>
      </c>
      <c r="BV30" s="24">
        <f t="shared" si="19"/>
        <v>0</v>
      </c>
      <c r="BW30" s="25">
        <f t="shared" si="22"/>
        <v>0</v>
      </c>
      <c r="BX30" s="24">
        <f t="shared" si="6"/>
        <v>0</v>
      </c>
      <c r="BY30" s="24"/>
      <c r="BZ30" s="24"/>
      <c r="CA30" s="24"/>
      <c r="CB30" s="24"/>
      <c r="CC30" s="24"/>
      <c r="CD30" s="24"/>
      <c r="CE30" s="24"/>
      <c r="CF30" s="24"/>
      <c r="CG30" s="24"/>
      <c r="CH30" s="24"/>
      <c r="CI30" s="24"/>
      <c r="CJ30" s="24"/>
      <c r="CK30" s="24"/>
      <c r="CL30" s="24"/>
      <c r="CM30" s="24"/>
      <c r="CN30" s="24"/>
      <c r="CO30" s="24"/>
      <c r="CP30" s="24"/>
      <c r="CQ30" s="24"/>
      <c r="CR30" s="24"/>
      <c r="CS30" s="24"/>
      <c r="CT30" s="25">
        <f t="shared" si="7"/>
        <v>1</v>
      </c>
      <c r="CU30" s="24">
        <f t="shared" si="8"/>
        <v>2000000</v>
      </c>
      <c r="CV30" s="24">
        <f t="shared" si="20"/>
        <v>0</v>
      </c>
      <c r="CW30" s="24">
        <f t="shared" si="20"/>
        <v>0</v>
      </c>
      <c r="CX30" s="24">
        <f t="shared" si="20"/>
        <v>0</v>
      </c>
      <c r="CY30" s="24">
        <f t="shared" si="20"/>
        <v>0</v>
      </c>
      <c r="CZ30" s="24">
        <f t="shared" si="20"/>
        <v>2000000</v>
      </c>
      <c r="DA30" s="24">
        <f t="shared" si="20"/>
        <v>0</v>
      </c>
      <c r="DB30" s="24">
        <f t="shared" si="20"/>
        <v>0</v>
      </c>
      <c r="DC30" s="24">
        <f t="shared" si="20"/>
        <v>0</v>
      </c>
      <c r="DD30" s="24">
        <f t="shared" si="20"/>
        <v>0</v>
      </c>
      <c r="DE30" s="24">
        <f t="shared" si="20"/>
        <v>0</v>
      </c>
      <c r="DF30" s="24">
        <f t="shared" si="20"/>
        <v>0</v>
      </c>
      <c r="DG30" s="24">
        <f t="shared" si="20"/>
        <v>0</v>
      </c>
      <c r="DH30" s="24">
        <f t="shared" si="20"/>
        <v>0</v>
      </c>
      <c r="DI30" s="24">
        <f t="shared" si="20"/>
        <v>0</v>
      </c>
      <c r="DJ30" s="24">
        <f t="shared" si="20"/>
        <v>0</v>
      </c>
      <c r="DK30" s="24">
        <f t="shared" si="20"/>
        <v>0</v>
      </c>
      <c r="DL30" s="24">
        <f t="shared" si="21"/>
        <v>0</v>
      </c>
      <c r="DM30" s="24">
        <f t="shared" si="21"/>
        <v>0</v>
      </c>
      <c r="DN30" s="24">
        <f t="shared" si="21"/>
        <v>0</v>
      </c>
      <c r="DO30" s="24">
        <f t="shared" si="21"/>
        <v>0</v>
      </c>
      <c r="DP30" s="24">
        <f t="shared" si="21"/>
        <v>0</v>
      </c>
    </row>
    <row r="31" spans="1:120" ht="28.5" customHeight="1" x14ac:dyDescent="0.25">
      <c r="A31" s="30"/>
      <c r="B31" s="215"/>
      <c r="C31" s="31" t="s">
        <v>112</v>
      </c>
      <c r="D31" s="32" t="s">
        <v>113</v>
      </c>
      <c r="E31" s="22">
        <v>510</v>
      </c>
      <c r="F31" s="23" t="s">
        <v>105</v>
      </c>
      <c r="G31" s="24">
        <f t="shared" si="0"/>
        <v>40500000</v>
      </c>
      <c r="H31" s="24">
        <v>40000000</v>
      </c>
      <c r="I31" s="24"/>
      <c r="J31" s="24"/>
      <c r="K31" s="24"/>
      <c r="L31" s="24"/>
      <c r="M31" s="24"/>
      <c r="N31" s="24"/>
      <c r="O31" s="24"/>
      <c r="P31" s="24"/>
      <c r="Q31" s="24"/>
      <c r="R31" s="24"/>
      <c r="S31" s="24"/>
      <c r="T31" s="24"/>
      <c r="U31" s="24"/>
      <c r="V31" s="24"/>
      <c r="W31" s="24"/>
      <c r="X31" s="24"/>
      <c r="Y31" s="24"/>
      <c r="Z31" s="24"/>
      <c r="AA31" s="24"/>
      <c r="AB31" s="24">
        <v>500000</v>
      </c>
      <c r="AC31" s="25"/>
      <c r="AD31" s="24">
        <f t="shared" si="1"/>
        <v>40000000</v>
      </c>
      <c r="AE31" s="24">
        <f>+'[2]ENERO 2018'!$J$928</f>
        <v>40000000</v>
      </c>
      <c r="AF31" s="24"/>
      <c r="AG31" s="24"/>
      <c r="AH31" s="24"/>
      <c r="AI31" s="24"/>
      <c r="AJ31" s="24"/>
      <c r="AK31" s="24"/>
      <c r="AL31" s="24"/>
      <c r="AM31" s="24"/>
      <c r="AN31" s="24"/>
      <c r="AO31" s="24"/>
      <c r="AP31" s="24"/>
      <c r="AQ31" s="24"/>
      <c r="AR31" s="24"/>
      <c r="AS31" s="24"/>
      <c r="AT31" s="24"/>
      <c r="AU31" s="24"/>
      <c r="AV31" s="24"/>
      <c r="AW31" s="24"/>
      <c r="AX31" s="24"/>
      <c r="AY31" s="24"/>
      <c r="AZ31" s="25">
        <f t="shared" si="2"/>
        <v>1</v>
      </c>
      <c r="BA31" s="24">
        <f t="shared" si="3"/>
        <v>500000</v>
      </c>
      <c r="BB31" s="24">
        <f t="shared" si="18"/>
        <v>0</v>
      </c>
      <c r="BC31" s="24">
        <f t="shared" si="18"/>
        <v>0</v>
      </c>
      <c r="BD31" s="24">
        <f t="shared" si="18"/>
        <v>0</v>
      </c>
      <c r="BE31" s="24">
        <f t="shared" si="17"/>
        <v>0</v>
      </c>
      <c r="BF31" s="24">
        <f t="shared" si="17"/>
        <v>0</v>
      </c>
      <c r="BG31" s="24">
        <f t="shared" si="17"/>
        <v>0</v>
      </c>
      <c r="BH31" s="24">
        <f t="shared" si="17"/>
        <v>0</v>
      </c>
      <c r="BI31" s="24">
        <f t="shared" si="17"/>
        <v>0</v>
      </c>
      <c r="BJ31" s="24">
        <f t="shared" si="17"/>
        <v>0</v>
      </c>
      <c r="BK31" s="24">
        <f t="shared" si="17"/>
        <v>0</v>
      </c>
      <c r="BL31" s="24">
        <f t="shared" si="17"/>
        <v>0</v>
      </c>
      <c r="BM31" s="24">
        <f t="shared" si="17"/>
        <v>0</v>
      </c>
      <c r="BN31" s="24">
        <f t="shared" si="17"/>
        <v>0</v>
      </c>
      <c r="BO31" s="24">
        <f t="shared" si="17"/>
        <v>0</v>
      </c>
      <c r="BP31" s="24">
        <f t="shared" si="17"/>
        <v>0</v>
      </c>
      <c r="BQ31" s="24">
        <f t="shared" si="17"/>
        <v>0</v>
      </c>
      <c r="BR31" s="24">
        <f t="shared" si="17"/>
        <v>0</v>
      </c>
      <c r="BS31" s="24">
        <f t="shared" si="17"/>
        <v>0</v>
      </c>
      <c r="BT31" s="24">
        <f t="shared" si="17"/>
        <v>0</v>
      </c>
      <c r="BU31" s="24">
        <f t="shared" si="19"/>
        <v>0</v>
      </c>
      <c r="BV31" s="24">
        <f t="shared" si="19"/>
        <v>500000</v>
      </c>
      <c r="BW31" s="25">
        <f t="shared" si="22"/>
        <v>0.21218918518518518</v>
      </c>
      <c r="BX31" s="24">
        <f t="shared" si="6"/>
        <v>8593662</v>
      </c>
      <c r="BY31" s="24"/>
      <c r="BZ31" s="24">
        <f>+'[2]ENERO 2018'!$H$926</f>
        <v>8593662</v>
      </c>
      <c r="CA31" s="24"/>
      <c r="CB31" s="24"/>
      <c r="CC31" s="24"/>
      <c r="CD31" s="24"/>
      <c r="CE31" s="24"/>
      <c r="CF31" s="24"/>
      <c r="CG31" s="24"/>
      <c r="CH31" s="24"/>
      <c r="CI31" s="24"/>
      <c r="CJ31" s="24"/>
      <c r="CK31" s="24"/>
      <c r="CL31" s="24"/>
      <c r="CM31" s="24"/>
      <c r="CN31" s="24"/>
      <c r="CO31" s="24"/>
      <c r="CP31" s="24"/>
      <c r="CQ31" s="24"/>
      <c r="CR31" s="24"/>
      <c r="CS31" s="24"/>
      <c r="CT31" s="25">
        <f t="shared" si="7"/>
        <v>0.78781081481481485</v>
      </c>
      <c r="CU31" s="24">
        <f t="shared" si="8"/>
        <v>31906338</v>
      </c>
      <c r="CV31" s="24">
        <f t="shared" si="20"/>
        <v>40000000</v>
      </c>
      <c r="CW31" s="24">
        <f t="shared" si="20"/>
        <v>-8593662</v>
      </c>
      <c r="CX31" s="24">
        <f>J31-CA31</f>
        <v>0</v>
      </c>
      <c r="CY31" s="24">
        <f t="shared" si="20"/>
        <v>0</v>
      </c>
      <c r="CZ31" s="24">
        <f t="shared" si="20"/>
        <v>0</v>
      </c>
      <c r="DA31" s="24">
        <f t="shared" si="20"/>
        <v>0</v>
      </c>
      <c r="DB31" s="24">
        <f t="shared" si="20"/>
        <v>0</v>
      </c>
      <c r="DC31" s="24">
        <f t="shared" si="20"/>
        <v>0</v>
      </c>
      <c r="DD31" s="24">
        <f t="shared" si="20"/>
        <v>0</v>
      </c>
      <c r="DE31" s="24">
        <f t="shared" si="20"/>
        <v>0</v>
      </c>
      <c r="DF31" s="24">
        <f t="shared" si="20"/>
        <v>0</v>
      </c>
      <c r="DG31" s="24">
        <f t="shared" si="20"/>
        <v>0</v>
      </c>
      <c r="DH31" s="24">
        <f t="shared" si="20"/>
        <v>0</v>
      </c>
      <c r="DI31" s="24">
        <f t="shared" si="20"/>
        <v>0</v>
      </c>
      <c r="DJ31" s="24">
        <f t="shared" si="20"/>
        <v>0</v>
      </c>
      <c r="DK31" s="24">
        <f t="shared" si="20"/>
        <v>0</v>
      </c>
      <c r="DL31" s="24">
        <f t="shared" si="21"/>
        <v>0</v>
      </c>
      <c r="DM31" s="24">
        <f t="shared" si="21"/>
        <v>0</v>
      </c>
      <c r="DN31" s="24">
        <f t="shared" si="21"/>
        <v>0</v>
      </c>
      <c r="DO31" s="24">
        <f t="shared" si="21"/>
        <v>0</v>
      </c>
      <c r="DP31" s="24">
        <f t="shared" si="21"/>
        <v>500000</v>
      </c>
    </row>
    <row r="32" spans="1:120" ht="28.5" customHeight="1" x14ac:dyDescent="0.25">
      <c r="A32" s="30"/>
      <c r="B32" s="207" t="s">
        <v>114</v>
      </c>
      <c r="C32" s="20" t="s">
        <v>115</v>
      </c>
      <c r="D32" s="21" t="s">
        <v>116</v>
      </c>
      <c r="E32" s="22">
        <v>510</v>
      </c>
      <c r="F32" s="23" t="s">
        <v>55</v>
      </c>
      <c r="G32" s="24">
        <f t="shared" si="0"/>
        <v>20000000</v>
      </c>
      <c r="H32" s="24"/>
      <c r="I32" s="24"/>
      <c r="J32" s="24"/>
      <c r="K32" s="24"/>
      <c r="L32" s="24"/>
      <c r="M32" s="24"/>
      <c r="N32" s="24"/>
      <c r="O32" s="24"/>
      <c r="P32" s="24"/>
      <c r="Q32" s="24"/>
      <c r="R32" s="24"/>
      <c r="S32" s="24"/>
      <c r="T32" s="24"/>
      <c r="U32" s="24"/>
      <c r="V32" s="24"/>
      <c r="W32" s="24">
        <v>20000000</v>
      </c>
      <c r="X32" s="24"/>
      <c r="Y32" s="24"/>
      <c r="Z32" s="24"/>
      <c r="AA32" s="24"/>
      <c r="AB32" s="24"/>
      <c r="AC32" s="25">
        <f t="shared" ref="AC32:AC42" si="23">+AD32/G32</f>
        <v>0</v>
      </c>
      <c r="AD32" s="24">
        <f t="shared" si="1"/>
        <v>0</v>
      </c>
      <c r="AE32" s="24"/>
      <c r="AF32" s="24"/>
      <c r="AG32" s="24"/>
      <c r="AH32" s="24"/>
      <c r="AI32" s="24"/>
      <c r="AJ32" s="24"/>
      <c r="AK32" s="24"/>
      <c r="AL32" s="24"/>
      <c r="AM32" s="24"/>
      <c r="AN32" s="24"/>
      <c r="AO32" s="24"/>
      <c r="AP32" s="24"/>
      <c r="AQ32" s="24"/>
      <c r="AR32" s="24"/>
      <c r="AS32" s="24"/>
      <c r="AT32" s="24"/>
      <c r="AU32" s="24"/>
      <c r="AV32" s="24"/>
      <c r="AW32" s="24"/>
      <c r="AX32" s="24"/>
      <c r="AY32" s="24"/>
      <c r="AZ32" s="25">
        <f t="shared" si="2"/>
        <v>1</v>
      </c>
      <c r="BA32" s="24">
        <f t="shared" si="3"/>
        <v>20000000</v>
      </c>
      <c r="BB32" s="24">
        <f t="shared" si="18"/>
        <v>0</v>
      </c>
      <c r="BC32" s="24">
        <f t="shared" si="18"/>
        <v>0</v>
      </c>
      <c r="BD32" s="24">
        <f t="shared" si="18"/>
        <v>0</v>
      </c>
      <c r="BE32" s="24">
        <f t="shared" si="18"/>
        <v>0</v>
      </c>
      <c r="BF32" s="24">
        <f t="shared" si="18"/>
        <v>0</v>
      </c>
      <c r="BG32" s="24">
        <f t="shared" si="18"/>
        <v>0</v>
      </c>
      <c r="BH32" s="24">
        <f t="shared" si="18"/>
        <v>0</v>
      </c>
      <c r="BI32" s="24">
        <f t="shared" si="18"/>
        <v>0</v>
      </c>
      <c r="BJ32" s="24">
        <f t="shared" si="18"/>
        <v>0</v>
      </c>
      <c r="BK32" s="24">
        <f t="shared" si="18"/>
        <v>0</v>
      </c>
      <c r="BL32" s="24">
        <f t="shared" si="18"/>
        <v>0</v>
      </c>
      <c r="BM32" s="24">
        <f t="shared" si="18"/>
        <v>0</v>
      </c>
      <c r="BN32" s="24">
        <f t="shared" si="18"/>
        <v>0</v>
      </c>
      <c r="BO32" s="24">
        <f t="shared" si="18"/>
        <v>0</v>
      </c>
      <c r="BP32" s="24">
        <f t="shared" si="18"/>
        <v>0</v>
      </c>
      <c r="BQ32" s="24">
        <f t="shared" si="18"/>
        <v>20000000</v>
      </c>
      <c r="BR32" s="24">
        <f t="shared" si="17"/>
        <v>0</v>
      </c>
      <c r="BS32" s="24">
        <f t="shared" si="17"/>
        <v>0</v>
      </c>
      <c r="BT32" s="24">
        <f t="shared" si="17"/>
        <v>0</v>
      </c>
      <c r="BU32" s="24">
        <f t="shared" si="19"/>
        <v>0</v>
      </c>
      <c r="BV32" s="24">
        <f t="shared" si="19"/>
        <v>0</v>
      </c>
      <c r="BW32" s="25">
        <f t="shared" si="22"/>
        <v>0</v>
      </c>
      <c r="BX32" s="24">
        <f t="shared" si="6"/>
        <v>0</v>
      </c>
      <c r="BY32" s="24"/>
      <c r="BZ32" s="24"/>
      <c r="CA32" s="24"/>
      <c r="CB32" s="24"/>
      <c r="CC32" s="24"/>
      <c r="CD32" s="24"/>
      <c r="CE32" s="24"/>
      <c r="CF32" s="24"/>
      <c r="CG32" s="24"/>
      <c r="CH32" s="24"/>
      <c r="CI32" s="24"/>
      <c r="CJ32" s="24"/>
      <c r="CK32" s="24"/>
      <c r="CL32" s="24"/>
      <c r="CM32" s="24"/>
      <c r="CN32" s="24"/>
      <c r="CO32" s="24"/>
      <c r="CP32" s="24"/>
      <c r="CQ32" s="24"/>
      <c r="CR32" s="24"/>
      <c r="CS32" s="24"/>
      <c r="CT32" s="25">
        <f t="shared" si="7"/>
        <v>1</v>
      </c>
      <c r="CU32" s="24">
        <f t="shared" si="8"/>
        <v>20000000</v>
      </c>
      <c r="CV32" s="24">
        <f t="shared" si="20"/>
        <v>0</v>
      </c>
      <c r="CW32" s="24">
        <f t="shared" si="20"/>
        <v>0</v>
      </c>
      <c r="CX32" s="24">
        <f t="shared" si="20"/>
        <v>0</v>
      </c>
      <c r="CY32" s="24">
        <f t="shared" si="20"/>
        <v>0</v>
      </c>
      <c r="CZ32" s="24">
        <f t="shared" si="20"/>
        <v>0</v>
      </c>
      <c r="DA32" s="24">
        <f t="shared" si="20"/>
        <v>0</v>
      </c>
      <c r="DB32" s="24">
        <f t="shared" si="20"/>
        <v>0</v>
      </c>
      <c r="DC32" s="24">
        <f t="shared" si="20"/>
        <v>0</v>
      </c>
      <c r="DD32" s="24">
        <f t="shared" si="20"/>
        <v>0</v>
      </c>
      <c r="DE32" s="24">
        <f t="shared" si="20"/>
        <v>0</v>
      </c>
      <c r="DF32" s="24">
        <f t="shared" si="20"/>
        <v>0</v>
      </c>
      <c r="DG32" s="24">
        <f t="shared" si="20"/>
        <v>0</v>
      </c>
      <c r="DH32" s="24">
        <f t="shared" si="20"/>
        <v>0</v>
      </c>
      <c r="DI32" s="24">
        <f t="shared" si="20"/>
        <v>0</v>
      </c>
      <c r="DJ32" s="24">
        <f t="shared" si="20"/>
        <v>0</v>
      </c>
      <c r="DK32" s="24">
        <f t="shared" si="20"/>
        <v>20000000</v>
      </c>
      <c r="DL32" s="24">
        <f t="shared" si="21"/>
        <v>0</v>
      </c>
      <c r="DM32" s="24">
        <f t="shared" si="21"/>
        <v>0</v>
      </c>
      <c r="DN32" s="24">
        <f t="shared" si="21"/>
        <v>0</v>
      </c>
      <c r="DO32" s="24">
        <f t="shared" si="21"/>
        <v>0</v>
      </c>
      <c r="DP32" s="24">
        <f t="shared" si="21"/>
        <v>0</v>
      </c>
    </row>
    <row r="33" spans="1:120" ht="31.5" customHeight="1" x14ac:dyDescent="0.25">
      <c r="A33" s="39"/>
      <c r="B33" s="207"/>
      <c r="C33" s="20" t="s">
        <v>117</v>
      </c>
      <c r="D33" s="21" t="s">
        <v>118</v>
      </c>
      <c r="E33" s="22">
        <v>510</v>
      </c>
      <c r="F33" s="23" t="s">
        <v>119</v>
      </c>
      <c r="G33" s="24">
        <f t="shared" si="0"/>
        <v>53000000</v>
      </c>
      <c r="H33" s="24"/>
      <c r="I33" s="24"/>
      <c r="J33" s="24"/>
      <c r="K33" s="24"/>
      <c r="L33" s="24"/>
      <c r="M33" s="24"/>
      <c r="N33" s="24"/>
      <c r="O33" s="24"/>
      <c r="P33" s="24"/>
      <c r="Q33" s="24"/>
      <c r="R33" s="24"/>
      <c r="S33" s="24"/>
      <c r="T33" s="24"/>
      <c r="U33" s="24"/>
      <c r="V33" s="24"/>
      <c r="W33" s="24">
        <v>30000000</v>
      </c>
      <c r="X33" s="24"/>
      <c r="Y33" s="24"/>
      <c r="Z33" s="24"/>
      <c r="AA33" s="24"/>
      <c r="AB33" s="24">
        <v>23000000</v>
      </c>
      <c r="AC33" s="25">
        <f t="shared" si="23"/>
        <v>0.4870801886792453</v>
      </c>
      <c r="AD33" s="24">
        <f t="shared" si="1"/>
        <v>25815250</v>
      </c>
      <c r="AE33" s="24"/>
      <c r="AF33" s="24"/>
      <c r="AG33" s="24"/>
      <c r="AH33" s="24"/>
      <c r="AI33" s="24"/>
      <c r="AJ33" s="24"/>
      <c r="AK33" s="24"/>
      <c r="AL33" s="24"/>
      <c r="AM33" s="24"/>
      <c r="AN33" s="24"/>
      <c r="AO33" s="24"/>
      <c r="AP33" s="24"/>
      <c r="AQ33" s="24"/>
      <c r="AR33" s="24"/>
      <c r="AS33" s="24"/>
      <c r="AT33" s="24">
        <f>+'[2]ENERO 2018'!$Y$946</f>
        <v>21815250</v>
      </c>
      <c r="AU33" s="24"/>
      <c r="AV33" s="24"/>
      <c r="AW33" s="24"/>
      <c r="AX33" s="24"/>
      <c r="AY33" s="24">
        <f>+'[2]ENERO 2018'!$AF$946</f>
        <v>4000000</v>
      </c>
      <c r="AZ33" s="25">
        <f t="shared" si="2"/>
        <v>0.5129198113207547</v>
      </c>
      <c r="BA33" s="24">
        <f t="shared" si="3"/>
        <v>27184750</v>
      </c>
      <c r="BB33" s="24">
        <f t="shared" si="18"/>
        <v>0</v>
      </c>
      <c r="BC33" s="24">
        <f t="shared" si="18"/>
        <v>0</v>
      </c>
      <c r="BD33" s="24">
        <f t="shared" si="18"/>
        <v>0</v>
      </c>
      <c r="BE33" s="24">
        <f t="shared" si="18"/>
        <v>0</v>
      </c>
      <c r="BF33" s="24">
        <f t="shared" si="18"/>
        <v>0</v>
      </c>
      <c r="BG33" s="24">
        <f t="shared" si="18"/>
        <v>0</v>
      </c>
      <c r="BH33" s="24">
        <f t="shared" si="18"/>
        <v>0</v>
      </c>
      <c r="BI33" s="24">
        <f t="shared" si="18"/>
        <v>0</v>
      </c>
      <c r="BJ33" s="24">
        <f t="shared" si="18"/>
        <v>0</v>
      </c>
      <c r="BK33" s="24">
        <f t="shared" si="18"/>
        <v>0</v>
      </c>
      <c r="BL33" s="24">
        <f t="shared" si="18"/>
        <v>0</v>
      </c>
      <c r="BM33" s="24">
        <f t="shared" si="18"/>
        <v>0</v>
      </c>
      <c r="BN33" s="24">
        <f t="shared" si="18"/>
        <v>0</v>
      </c>
      <c r="BO33" s="24">
        <f t="shared" si="18"/>
        <v>0</v>
      </c>
      <c r="BP33" s="24">
        <f t="shared" si="18"/>
        <v>0</v>
      </c>
      <c r="BQ33" s="24">
        <f t="shared" si="18"/>
        <v>8184750</v>
      </c>
      <c r="BR33" s="24">
        <f t="shared" si="17"/>
        <v>0</v>
      </c>
      <c r="BS33" s="24">
        <f t="shared" si="17"/>
        <v>0</v>
      </c>
      <c r="BT33" s="24">
        <f t="shared" si="17"/>
        <v>0</v>
      </c>
      <c r="BU33" s="24">
        <f t="shared" si="19"/>
        <v>0</v>
      </c>
      <c r="BV33" s="24">
        <f t="shared" si="19"/>
        <v>19000000</v>
      </c>
      <c r="BW33" s="25">
        <f t="shared" si="22"/>
        <v>0.44934405660377358</v>
      </c>
      <c r="BX33" s="24">
        <f t="shared" si="6"/>
        <v>23815235</v>
      </c>
      <c r="BY33" s="24"/>
      <c r="BZ33" s="24"/>
      <c r="CA33" s="24"/>
      <c r="CB33" s="24"/>
      <c r="CC33" s="24"/>
      <c r="CD33" s="24"/>
      <c r="CE33" s="24"/>
      <c r="CF33" s="24"/>
      <c r="CG33" s="24"/>
      <c r="CH33" s="24"/>
      <c r="CI33" s="24"/>
      <c r="CJ33" s="24"/>
      <c r="CK33" s="24"/>
      <c r="CL33" s="24"/>
      <c r="CM33" s="24"/>
      <c r="CN33" s="24">
        <f>+'[2]ENERO 2018'!$H$948+'[2]ENERO 2018'!$H$952+'[2]ENERO 2018'!$H$954+'[2]ENERO 2018'!$H$956</f>
        <v>21815235</v>
      </c>
      <c r="CO33" s="24"/>
      <c r="CP33" s="24"/>
      <c r="CQ33" s="24"/>
      <c r="CR33" s="24"/>
      <c r="CS33" s="24">
        <f>+'[2]ENERO 2018'!$H$950</f>
        <v>2000000</v>
      </c>
      <c r="CT33" s="25">
        <f t="shared" si="7"/>
        <v>0.55065594339622637</v>
      </c>
      <c r="CU33" s="24">
        <f t="shared" si="8"/>
        <v>29184765</v>
      </c>
      <c r="CV33" s="24">
        <f t="shared" si="20"/>
        <v>0</v>
      </c>
      <c r="CW33" s="24">
        <f t="shared" si="20"/>
        <v>0</v>
      </c>
      <c r="CX33" s="24">
        <f t="shared" si="20"/>
        <v>0</v>
      </c>
      <c r="CY33" s="24">
        <f t="shared" si="20"/>
        <v>0</v>
      </c>
      <c r="CZ33" s="24">
        <f t="shared" si="20"/>
        <v>0</v>
      </c>
      <c r="DA33" s="24">
        <f t="shared" si="20"/>
        <v>0</v>
      </c>
      <c r="DB33" s="24">
        <f t="shared" si="20"/>
        <v>0</v>
      </c>
      <c r="DC33" s="24">
        <f t="shared" si="20"/>
        <v>0</v>
      </c>
      <c r="DD33" s="24">
        <f t="shared" si="20"/>
        <v>0</v>
      </c>
      <c r="DE33" s="24">
        <f t="shared" si="20"/>
        <v>0</v>
      </c>
      <c r="DF33" s="24">
        <f t="shared" si="20"/>
        <v>0</v>
      </c>
      <c r="DG33" s="24">
        <f t="shared" si="20"/>
        <v>0</v>
      </c>
      <c r="DH33" s="24">
        <f t="shared" si="20"/>
        <v>0</v>
      </c>
      <c r="DI33" s="24">
        <f t="shared" si="20"/>
        <v>0</v>
      </c>
      <c r="DJ33" s="24">
        <f t="shared" si="20"/>
        <v>0</v>
      </c>
      <c r="DK33" s="24">
        <f t="shared" si="20"/>
        <v>8184765</v>
      </c>
      <c r="DL33" s="24">
        <f t="shared" si="21"/>
        <v>0</v>
      </c>
      <c r="DM33" s="24">
        <f t="shared" si="21"/>
        <v>0</v>
      </c>
      <c r="DN33" s="24">
        <f t="shared" si="21"/>
        <v>0</v>
      </c>
      <c r="DO33" s="24">
        <f t="shared" si="21"/>
        <v>0</v>
      </c>
      <c r="DP33" s="24">
        <f t="shared" si="21"/>
        <v>21000000</v>
      </c>
    </row>
    <row r="34" spans="1:120" ht="34.5" customHeight="1" x14ac:dyDescent="0.25">
      <c r="A34" s="39"/>
      <c r="B34" s="35"/>
      <c r="C34" s="20" t="s">
        <v>120</v>
      </c>
      <c r="D34" s="21" t="s">
        <v>121</v>
      </c>
      <c r="E34" s="22">
        <v>510</v>
      </c>
      <c r="F34" s="23" t="s">
        <v>55</v>
      </c>
      <c r="G34" s="24">
        <f t="shared" si="0"/>
        <v>25563580</v>
      </c>
      <c r="H34" s="24"/>
      <c r="I34" s="24"/>
      <c r="J34" s="24">
        <v>15563580</v>
      </c>
      <c r="K34" s="24"/>
      <c r="L34" s="24"/>
      <c r="M34" s="24"/>
      <c r="N34" s="24"/>
      <c r="O34" s="24"/>
      <c r="P34" s="24"/>
      <c r="Q34" s="24"/>
      <c r="R34" s="24"/>
      <c r="S34" s="24"/>
      <c r="T34" s="24"/>
      <c r="U34" s="24"/>
      <c r="V34" s="24"/>
      <c r="W34" s="24">
        <v>10000000</v>
      </c>
      <c r="X34" s="24"/>
      <c r="Y34" s="24"/>
      <c r="Z34" s="24"/>
      <c r="AA34" s="24"/>
      <c r="AB34" s="24"/>
      <c r="AC34" s="25">
        <f t="shared" si="23"/>
        <v>0.3911815168298024</v>
      </c>
      <c r="AD34" s="24">
        <f t="shared" si="1"/>
        <v>10000000</v>
      </c>
      <c r="AE34" s="40"/>
      <c r="AF34" s="40"/>
      <c r="AG34" s="40"/>
      <c r="AH34" s="40"/>
      <c r="AI34" s="40"/>
      <c r="AJ34" s="40"/>
      <c r="AK34" s="40"/>
      <c r="AL34" s="40"/>
      <c r="AM34" s="40"/>
      <c r="AN34" s="40"/>
      <c r="AO34" s="40"/>
      <c r="AP34" s="40"/>
      <c r="AQ34" s="40"/>
      <c r="AR34" s="40"/>
      <c r="AS34" s="40"/>
      <c r="AT34" s="40">
        <f>+'[2]ENERO 2018'!$Y$963</f>
        <v>10000000</v>
      </c>
      <c r="AU34" s="40"/>
      <c r="AV34" s="40"/>
      <c r="AW34" s="40"/>
      <c r="AX34" s="40"/>
      <c r="AY34" s="40"/>
      <c r="AZ34" s="25">
        <f t="shared" si="2"/>
        <v>0.6088184831701976</v>
      </c>
      <c r="BA34" s="24">
        <f>SUM(BB34:BV34)</f>
        <v>15563580</v>
      </c>
      <c r="BB34" s="24">
        <f t="shared" si="18"/>
        <v>0</v>
      </c>
      <c r="BC34" s="24">
        <f t="shared" si="18"/>
        <v>0</v>
      </c>
      <c r="BD34" s="24">
        <f t="shared" si="18"/>
        <v>15563580</v>
      </c>
      <c r="BE34" s="24">
        <f t="shared" si="18"/>
        <v>0</v>
      </c>
      <c r="BF34" s="24">
        <f t="shared" si="18"/>
        <v>0</v>
      </c>
      <c r="BG34" s="24">
        <f t="shared" si="18"/>
        <v>0</v>
      </c>
      <c r="BH34" s="24">
        <f t="shared" si="18"/>
        <v>0</v>
      </c>
      <c r="BI34" s="24">
        <f t="shared" si="18"/>
        <v>0</v>
      </c>
      <c r="BJ34" s="24">
        <f t="shared" si="18"/>
        <v>0</v>
      </c>
      <c r="BK34" s="24">
        <f t="shared" si="18"/>
        <v>0</v>
      </c>
      <c r="BL34" s="24">
        <f t="shared" si="18"/>
        <v>0</v>
      </c>
      <c r="BM34" s="24">
        <f t="shared" si="18"/>
        <v>0</v>
      </c>
      <c r="BN34" s="24">
        <f t="shared" si="18"/>
        <v>0</v>
      </c>
      <c r="BO34" s="24">
        <f t="shared" si="18"/>
        <v>0</v>
      </c>
      <c r="BP34" s="24">
        <f t="shared" si="18"/>
        <v>0</v>
      </c>
      <c r="BQ34" s="24">
        <f t="shared" si="18"/>
        <v>0</v>
      </c>
      <c r="BR34" s="24">
        <f t="shared" si="17"/>
        <v>0</v>
      </c>
      <c r="BS34" s="24">
        <f t="shared" si="17"/>
        <v>0</v>
      </c>
      <c r="BT34" s="24">
        <f t="shared" si="17"/>
        <v>0</v>
      </c>
      <c r="BU34" s="24">
        <f t="shared" si="19"/>
        <v>0</v>
      </c>
      <c r="BV34" s="24">
        <f t="shared" si="19"/>
        <v>0</v>
      </c>
      <c r="BW34" s="25">
        <f t="shared" si="22"/>
        <v>5.4765412356172334E-2</v>
      </c>
      <c r="BX34" s="24">
        <f t="shared" si="6"/>
        <v>1400000</v>
      </c>
      <c r="BY34" s="40"/>
      <c r="BZ34" s="40"/>
      <c r="CA34" s="40"/>
      <c r="CB34" s="40"/>
      <c r="CC34" s="40"/>
      <c r="CD34" s="40"/>
      <c r="CE34" s="40"/>
      <c r="CF34" s="40"/>
      <c r="CG34" s="40"/>
      <c r="CH34" s="40"/>
      <c r="CI34" s="40"/>
      <c r="CJ34" s="40"/>
      <c r="CK34" s="40"/>
      <c r="CL34" s="40"/>
      <c r="CM34" s="40"/>
      <c r="CN34" s="40">
        <f>+'[2]ENERO 2018'!$H$961</f>
        <v>1400000</v>
      </c>
      <c r="CO34" s="40"/>
      <c r="CP34" s="40"/>
      <c r="CQ34" s="40"/>
      <c r="CR34" s="40"/>
      <c r="CS34" s="40"/>
      <c r="CT34" s="25">
        <f t="shared" si="7"/>
        <v>0.94523458764382762</v>
      </c>
      <c r="CU34" s="24">
        <f t="shared" si="8"/>
        <v>24163580</v>
      </c>
      <c r="CV34" s="24">
        <f t="shared" si="20"/>
        <v>0</v>
      </c>
      <c r="CW34" s="24">
        <f t="shared" si="20"/>
        <v>0</v>
      </c>
      <c r="CX34" s="24">
        <f t="shared" si="20"/>
        <v>15563580</v>
      </c>
      <c r="CY34" s="24">
        <f t="shared" si="20"/>
        <v>0</v>
      </c>
      <c r="CZ34" s="24">
        <f t="shared" si="20"/>
        <v>0</v>
      </c>
      <c r="DA34" s="24">
        <f t="shared" si="20"/>
        <v>0</v>
      </c>
      <c r="DB34" s="24">
        <f t="shared" si="20"/>
        <v>0</v>
      </c>
      <c r="DC34" s="24">
        <f t="shared" si="20"/>
        <v>0</v>
      </c>
      <c r="DD34" s="24">
        <f t="shared" si="20"/>
        <v>0</v>
      </c>
      <c r="DE34" s="24">
        <f t="shared" si="20"/>
        <v>0</v>
      </c>
      <c r="DF34" s="24">
        <f t="shared" si="20"/>
        <v>0</v>
      </c>
      <c r="DG34" s="24">
        <f t="shared" si="20"/>
        <v>0</v>
      </c>
      <c r="DH34" s="24">
        <f t="shared" si="20"/>
        <v>0</v>
      </c>
      <c r="DI34" s="24">
        <f t="shared" si="20"/>
        <v>0</v>
      </c>
      <c r="DJ34" s="24">
        <f t="shared" si="20"/>
        <v>0</v>
      </c>
      <c r="DK34" s="24">
        <f t="shared" si="20"/>
        <v>8600000</v>
      </c>
      <c r="DL34" s="24">
        <f t="shared" si="21"/>
        <v>0</v>
      </c>
      <c r="DM34" s="24">
        <f t="shared" si="21"/>
        <v>0</v>
      </c>
      <c r="DN34" s="24">
        <f t="shared" si="21"/>
        <v>0</v>
      </c>
      <c r="DO34" s="24">
        <f t="shared" si="21"/>
        <v>0</v>
      </c>
      <c r="DP34" s="24">
        <f t="shared" si="21"/>
        <v>0</v>
      </c>
    </row>
    <row r="35" spans="1:120" s="47" customFormat="1" ht="17.25" customHeight="1" thickBot="1" x14ac:dyDescent="0.3">
      <c r="A35" s="41"/>
      <c r="B35" s="208" t="s">
        <v>122</v>
      </c>
      <c r="C35" s="209"/>
      <c r="D35" s="209"/>
      <c r="E35" s="210"/>
      <c r="F35" s="42"/>
      <c r="G35" s="43">
        <f>SUM(G4:G34)</f>
        <v>1517517179</v>
      </c>
      <c r="H35" s="43">
        <f t="shared" ref="H35:AB35" si="24">SUM(H4:H34)</f>
        <v>61228603</v>
      </c>
      <c r="I35" s="43">
        <f t="shared" si="24"/>
        <v>640000000</v>
      </c>
      <c r="J35" s="43">
        <f t="shared" si="24"/>
        <v>65530874</v>
      </c>
      <c r="K35" s="43">
        <f t="shared" si="24"/>
        <v>0</v>
      </c>
      <c r="L35" s="43">
        <f t="shared" si="24"/>
        <v>154000000</v>
      </c>
      <c r="M35" s="43">
        <f t="shared" si="24"/>
        <v>0</v>
      </c>
      <c r="N35" s="43">
        <f t="shared" si="24"/>
        <v>0</v>
      </c>
      <c r="O35" s="43">
        <f t="shared" si="24"/>
        <v>0</v>
      </c>
      <c r="P35" s="43">
        <f t="shared" si="24"/>
        <v>0</v>
      </c>
      <c r="Q35" s="43">
        <f t="shared" si="24"/>
        <v>0</v>
      </c>
      <c r="R35" s="43">
        <f t="shared" si="24"/>
        <v>0</v>
      </c>
      <c r="S35" s="43">
        <f t="shared" si="24"/>
        <v>0</v>
      </c>
      <c r="T35" s="43">
        <f t="shared" si="24"/>
        <v>0</v>
      </c>
      <c r="U35" s="43">
        <f t="shared" si="24"/>
        <v>0</v>
      </c>
      <c r="V35" s="43">
        <f t="shared" si="24"/>
        <v>0</v>
      </c>
      <c r="W35" s="43">
        <f t="shared" si="24"/>
        <v>229000000</v>
      </c>
      <c r="X35" s="43">
        <f t="shared" si="24"/>
        <v>66000000</v>
      </c>
      <c r="Y35" s="43">
        <f t="shared" si="24"/>
        <v>118000000</v>
      </c>
      <c r="Z35" s="43">
        <f t="shared" si="24"/>
        <v>0</v>
      </c>
      <c r="AA35" s="43">
        <f t="shared" si="24"/>
        <v>0</v>
      </c>
      <c r="AB35" s="43">
        <f t="shared" si="24"/>
        <v>183757702</v>
      </c>
      <c r="AC35" s="44">
        <f t="shared" si="23"/>
        <v>0.39025241176528386</v>
      </c>
      <c r="AD35" s="45">
        <f t="shared" ref="AD35:AY35" si="25">SUM(AD4:AD34)</f>
        <v>592214739</v>
      </c>
      <c r="AE35" s="45">
        <f t="shared" si="25"/>
        <v>40000000</v>
      </c>
      <c r="AF35" s="45">
        <f t="shared" si="25"/>
        <v>199632713</v>
      </c>
      <c r="AG35" s="45">
        <f t="shared" si="25"/>
        <v>0</v>
      </c>
      <c r="AH35" s="45">
        <f t="shared" si="25"/>
        <v>0</v>
      </c>
      <c r="AI35" s="45">
        <f t="shared" si="25"/>
        <v>107872340</v>
      </c>
      <c r="AJ35" s="45">
        <f t="shared" si="25"/>
        <v>0</v>
      </c>
      <c r="AK35" s="45">
        <f t="shared" si="25"/>
        <v>0</v>
      </c>
      <c r="AL35" s="45">
        <f t="shared" si="25"/>
        <v>0</v>
      </c>
      <c r="AM35" s="45">
        <f t="shared" si="25"/>
        <v>0</v>
      </c>
      <c r="AN35" s="45">
        <f t="shared" si="25"/>
        <v>0</v>
      </c>
      <c r="AO35" s="45">
        <f t="shared" si="25"/>
        <v>0</v>
      </c>
      <c r="AP35" s="45">
        <f t="shared" si="25"/>
        <v>0</v>
      </c>
      <c r="AQ35" s="45">
        <f t="shared" si="25"/>
        <v>0</v>
      </c>
      <c r="AR35" s="45">
        <f t="shared" si="25"/>
        <v>0</v>
      </c>
      <c r="AS35" s="45">
        <f t="shared" si="25"/>
        <v>0</v>
      </c>
      <c r="AT35" s="45">
        <f t="shared" si="25"/>
        <v>104618972</v>
      </c>
      <c r="AU35" s="45">
        <f t="shared" si="25"/>
        <v>0</v>
      </c>
      <c r="AV35" s="45">
        <f t="shared" si="25"/>
        <v>78922669</v>
      </c>
      <c r="AW35" s="45">
        <f t="shared" si="25"/>
        <v>0</v>
      </c>
      <c r="AX35" s="45">
        <f t="shared" si="25"/>
        <v>0</v>
      </c>
      <c r="AY35" s="45">
        <f t="shared" si="25"/>
        <v>61168045</v>
      </c>
      <c r="AZ35" s="44">
        <f t="shared" si="2"/>
        <v>0.60974758823471609</v>
      </c>
      <c r="BA35" s="45">
        <f t="shared" ref="BA35:BV35" si="26">SUM(BA4:BA34)</f>
        <v>925302440</v>
      </c>
      <c r="BB35" s="45">
        <f t="shared" si="26"/>
        <v>21228603</v>
      </c>
      <c r="BC35" s="45">
        <f t="shared" si="26"/>
        <v>440367287</v>
      </c>
      <c r="BD35" s="45">
        <f t="shared" si="26"/>
        <v>65530874</v>
      </c>
      <c r="BE35" s="45">
        <f t="shared" si="26"/>
        <v>0</v>
      </c>
      <c r="BF35" s="45">
        <f t="shared" si="26"/>
        <v>46127660</v>
      </c>
      <c r="BG35" s="45">
        <f t="shared" si="26"/>
        <v>0</v>
      </c>
      <c r="BH35" s="45">
        <f t="shared" si="26"/>
        <v>0</v>
      </c>
      <c r="BI35" s="45">
        <f t="shared" si="26"/>
        <v>0</v>
      </c>
      <c r="BJ35" s="45">
        <f t="shared" si="26"/>
        <v>0</v>
      </c>
      <c r="BK35" s="45">
        <f t="shared" si="26"/>
        <v>0</v>
      </c>
      <c r="BL35" s="45">
        <f t="shared" si="26"/>
        <v>0</v>
      </c>
      <c r="BM35" s="45">
        <f t="shared" si="26"/>
        <v>0</v>
      </c>
      <c r="BN35" s="45">
        <f t="shared" si="26"/>
        <v>0</v>
      </c>
      <c r="BO35" s="45">
        <f t="shared" si="26"/>
        <v>0</v>
      </c>
      <c r="BP35" s="45">
        <f t="shared" si="26"/>
        <v>0</v>
      </c>
      <c r="BQ35" s="45">
        <f t="shared" si="26"/>
        <v>124381028</v>
      </c>
      <c r="BR35" s="45">
        <f t="shared" si="26"/>
        <v>66000000</v>
      </c>
      <c r="BS35" s="45">
        <f t="shared" si="26"/>
        <v>39077331</v>
      </c>
      <c r="BT35" s="45">
        <f t="shared" si="26"/>
        <v>0</v>
      </c>
      <c r="BU35" s="45">
        <f t="shared" si="26"/>
        <v>0</v>
      </c>
      <c r="BV35" s="45">
        <f t="shared" si="26"/>
        <v>122589657</v>
      </c>
      <c r="BW35" s="46">
        <f t="shared" si="22"/>
        <v>0.29546446933501236</v>
      </c>
      <c r="BX35" s="45">
        <f t="shared" ref="BX35:CS35" si="27">SUM(BX4:BX34)</f>
        <v>448372408</v>
      </c>
      <c r="BY35" s="45">
        <f t="shared" si="27"/>
        <v>0</v>
      </c>
      <c r="BZ35" s="45">
        <f t="shared" si="27"/>
        <v>146606144</v>
      </c>
      <c r="CA35" s="45"/>
      <c r="CB35" s="45">
        <f t="shared" si="27"/>
        <v>0</v>
      </c>
      <c r="CC35" s="45">
        <f t="shared" si="27"/>
        <v>107847048</v>
      </c>
      <c r="CD35" s="45">
        <f t="shared" si="27"/>
        <v>0</v>
      </c>
      <c r="CE35" s="45">
        <f t="shared" si="27"/>
        <v>0</v>
      </c>
      <c r="CF35" s="45">
        <f t="shared" si="27"/>
        <v>0</v>
      </c>
      <c r="CG35" s="45">
        <f t="shared" si="27"/>
        <v>0</v>
      </c>
      <c r="CH35" s="45">
        <f t="shared" si="27"/>
        <v>0</v>
      </c>
      <c r="CI35" s="45">
        <f t="shared" si="27"/>
        <v>0</v>
      </c>
      <c r="CJ35" s="45">
        <f t="shared" si="27"/>
        <v>0</v>
      </c>
      <c r="CK35" s="45">
        <f t="shared" si="27"/>
        <v>0</v>
      </c>
      <c r="CL35" s="45">
        <f t="shared" si="27"/>
        <v>0</v>
      </c>
      <c r="CM35" s="45">
        <f t="shared" si="27"/>
        <v>0</v>
      </c>
      <c r="CN35" s="45">
        <f t="shared" si="27"/>
        <v>85618957</v>
      </c>
      <c r="CO35" s="45">
        <f t="shared" si="27"/>
        <v>0</v>
      </c>
      <c r="CP35" s="45">
        <f t="shared" si="27"/>
        <v>55949540</v>
      </c>
      <c r="CQ35" s="45">
        <f t="shared" si="27"/>
        <v>0</v>
      </c>
      <c r="CR35" s="45">
        <f t="shared" si="27"/>
        <v>0</v>
      </c>
      <c r="CS35" s="45">
        <f t="shared" si="27"/>
        <v>52350719</v>
      </c>
      <c r="CT35" s="46">
        <f t="shared" si="7"/>
        <v>0.70453553066498764</v>
      </c>
      <c r="CU35" s="45">
        <f t="shared" ref="CU35:DN35" si="28">SUM(CU4:CU34)</f>
        <v>1069144771</v>
      </c>
      <c r="CV35" s="45">
        <f t="shared" si="28"/>
        <v>61228603</v>
      </c>
      <c r="CW35" s="45">
        <f t="shared" si="28"/>
        <v>493393856</v>
      </c>
      <c r="CX35" s="45">
        <f t="shared" si="28"/>
        <v>65530874</v>
      </c>
      <c r="CY35" s="45">
        <f t="shared" si="28"/>
        <v>0</v>
      </c>
      <c r="CZ35" s="45">
        <f t="shared" si="28"/>
        <v>46152952</v>
      </c>
      <c r="DA35" s="45">
        <f t="shared" si="28"/>
        <v>0</v>
      </c>
      <c r="DB35" s="45">
        <f t="shared" si="28"/>
        <v>0</v>
      </c>
      <c r="DC35" s="45">
        <f t="shared" si="28"/>
        <v>0</v>
      </c>
      <c r="DD35" s="45">
        <f t="shared" si="28"/>
        <v>0</v>
      </c>
      <c r="DE35" s="45">
        <f t="shared" si="28"/>
        <v>0</v>
      </c>
      <c r="DF35" s="45">
        <f t="shared" si="28"/>
        <v>0</v>
      </c>
      <c r="DG35" s="45">
        <f t="shared" si="28"/>
        <v>0</v>
      </c>
      <c r="DH35" s="45">
        <f t="shared" si="28"/>
        <v>0</v>
      </c>
      <c r="DI35" s="45">
        <f t="shared" si="28"/>
        <v>0</v>
      </c>
      <c r="DJ35" s="45">
        <f t="shared" si="28"/>
        <v>0</v>
      </c>
      <c r="DK35" s="45">
        <f t="shared" si="28"/>
        <v>143381043</v>
      </c>
      <c r="DL35" s="45">
        <f t="shared" si="28"/>
        <v>66000000</v>
      </c>
      <c r="DM35" s="45">
        <f t="shared" si="28"/>
        <v>62050460</v>
      </c>
      <c r="DN35" s="45">
        <f t="shared" si="28"/>
        <v>0</v>
      </c>
      <c r="DO35" s="45">
        <f>SUM(DO4:DO34)</f>
        <v>0</v>
      </c>
      <c r="DP35" s="45">
        <f>SUM(DP4:DP34)</f>
        <v>131406983</v>
      </c>
    </row>
    <row r="36" spans="1:120" ht="24.75" customHeight="1" thickTop="1" x14ac:dyDescent="0.25">
      <c r="A36" s="19" t="s">
        <v>123</v>
      </c>
      <c r="B36" s="197" t="s">
        <v>124</v>
      </c>
      <c r="C36" s="20" t="s">
        <v>125</v>
      </c>
      <c r="D36" s="21" t="s">
        <v>126</v>
      </c>
      <c r="E36" s="22">
        <v>410</v>
      </c>
      <c r="F36" s="23" t="s">
        <v>127</v>
      </c>
      <c r="G36" s="24">
        <f t="shared" ref="G36:G70" si="29">SUM(H36:AB36)</f>
        <v>102665765</v>
      </c>
      <c r="H36" s="24"/>
      <c r="I36" s="24"/>
      <c r="J36" s="24">
        <v>2665765</v>
      </c>
      <c r="K36" s="24"/>
      <c r="L36" s="24"/>
      <c r="M36" s="24"/>
      <c r="N36" s="24"/>
      <c r="O36" s="34"/>
      <c r="P36" s="34"/>
      <c r="Q36" s="34"/>
      <c r="R36" s="28"/>
      <c r="S36" s="28"/>
      <c r="T36" s="28"/>
      <c r="U36" s="28"/>
      <c r="V36" s="34"/>
      <c r="W36" s="24">
        <v>100000000</v>
      </c>
      <c r="X36" s="34"/>
      <c r="Y36" s="34"/>
      <c r="Z36" s="34"/>
      <c r="AA36" s="34"/>
      <c r="AB36" s="34"/>
      <c r="AC36" s="49">
        <f t="shared" si="23"/>
        <v>0.13579858875059275</v>
      </c>
      <c r="AD36" s="24">
        <f t="shared" ref="AD36:AD70" si="30">SUM(AE36:AY36)</f>
        <v>13941866</v>
      </c>
      <c r="AE36" s="24"/>
      <c r="AF36" s="24"/>
      <c r="AG36" s="24"/>
      <c r="AH36" s="24"/>
      <c r="AI36" s="24"/>
      <c r="AJ36" s="24"/>
      <c r="AK36" s="24"/>
      <c r="AL36" s="24"/>
      <c r="AM36" s="24"/>
      <c r="AN36" s="24"/>
      <c r="AO36" s="24"/>
      <c r="AP36" s="24"/>
      <c r="AQ36" s="24"/>
      <c r="AR36" s="24"/>
      <c r="AS36" s="24"/>
      <c r="AT36" s="24">
        <f>+'[2]ENERO 2018'!$Y$423</f>
        <v>13941866</v>
      </c>
      <c r="AU36" s="24"/>
      <c r="AV36" s="24"/>
      <c r="AW36" s="24"/>
      <c r="AX36" s="24"/>
      <c r="AY36" s="24"/>
      <c r="AZ36" s="49">
        <f t="shared" si="2"/>
        <v>0.86420141124940719</v>
      </c>
      <c r="BA36" s="24">
        <f>SUM(BB36:BV36)</f>
        <v>88723899</v>
      </c>
      <c r="BB36" s="24">
        <f t="shared" ref="BB36:BQ52" si="31">H36-AE36</f>
        <v>0</v>
      </c>
      <c r="BC36" s="24">
        <f t="shared" si="31"/>
        <v>0</v>
      </c>
      <c r="BD36" s="24">
        <f t="shared" si="31"/>
        <v>2665765</v>
      </c>
      <c r="BE36" s="24">
        <f t="shared" si="31"/>
        <v>0</v>
      </c>
      <c r="BF36" s="24">
        <f t="shared" si="31"/>
        <v>0</v>
      </c>
      <c r="BG36" s="24">
        <f t="shared" si="31"/>
        <v>0</v>
      </c>
      <c r="BH36" s="24">
        <f t="shared" si="31"/>
        <v>0</v>
      </c>
      <c r="BI36" s="24">
        <f t="shared" si="31"/>
        <v>0</v>
      </c>
      <c r="BJ36" s="24">
        <f t="shared" si="31"/>
        <v>0</v>
      </c>
      <c r="BK36" s="24">
        <f t="shared" si="31"/>
        <v>0</v>
      </c>
      <c r="BL36" s="24">
        <f t="shared" si="31"/>
        <v>0</v>
      </c>
      <c r="BM36" s="24">
        <f t="shared" si="31"/>
        <v>0</v>
      </c>
      <c r="BN36" s="24">
        <f t="shared" si="31"/>
        <v>0</v>
      </c>
      <c r="BO36" s="24">
        <f t="shared" si="31"/>
        <v>0</v>
      </c>
      <c r="BP36" s="24">
        <f t="shared" si="31"/>
        <v>0</v>
      </c>
      <c r="BQ36" s="24">
        <f t="shared" si="31"/>
        <v>86058134</v>
      </c>
      <c r="BR36" s="24">
        <f t="shared" ref="BR36:BV70" si="32">X36-AU36</f>
        <v>0</v>
      </c>
      <c r="BS36" s="24">
        <f t="shared" si="32"/>
        <v>0</v>
      </c>
      <c r="BT36" s="24">
        <f t="shared" si="32"/>
        <v>0</v>
      </c>
      <c r="BU36" s="24">
        <f t="shared" si="32"/>
        <v>0</v>
      </c>
      <c r="BV36" s="24">
        <f t="shared" si="32"/>
        <v>0</v>
      </c>
      <c r="BW36" s="25">
        <f t="shared" si="22"/>
        <v>6.6981315533956226E-2</v>
      </c>
      <c r="BX36" s="24">
        <f t="shared" ref="BX36:BX70" si="33">SUM(BY36:CS36)</f>
        <v>6876688</v>
      </c>
      <c r="BY36" s="24"/>
      <c r="BZ36" s="24"/>
      <c r="CA36" s="24"/>
      <c r="CB36" s="24"/>
      <c r="CC36" s="24"/>
      <c r="CD36" s="24"/>
      <c r="CE36" s="24"/>
      <c r="CF36" s="24"/>
      <c r="CG36" s="24"/>
      <c r="CH36" s="24"/>
      <c r="CI36" s="24"/>
      <c r="CJ36" s="24"/>
      <c r="CK36" s="24"/>
      <c r="CL36" s="24"/>
      <c r="CM36" s="24"/>
      <c r="CN36" s="24">
        <f>+'[2]ENERO 2018'!$H$421</f>
        <v>6876688</v>
      </c>
      <c r="CO36" s="24"/>
      <c r="CP36" s="24"/>
      <c r="CQ36" s="24"/>
      <c r="CR36" s="24"/>
      <c r="CS36" s="24"/>
      <c r="CT36" s="25">
        <f t="shared" si="7"/>
        <v>0.93301868446604375</v>
      </c>
      <c r="CU36" s="24">
        <f>SUM(CV36:DP36)</f>
        <v>95789077</v>
      </c>
      <c r="CV36" s="24">
        <f t="shared" ref="CV36:DK52" si="34">H36-BY36</f>
        <v>0</v>
      </c>
      <c r="CW36" s="24">
        <f t="shared" si="34"/>
        <v>0</v>
      </c>
      <c r="CX36" s="24">
        <f t="shared" si="34"/>
        <v>2665765</v>
      </c>
      <c r="CY36" s="24">
        <f t="shared" si="34"/>
        <v>0</v>
      </c>
      <c r="CZ36" s="24">
        <f t="shared" si="34"/>
        <v>0</v>
      </c>
      <c r="DA36" s="24">
        <f t="shared" si="34"/>
        <v>0</v>
      </c>
      <c r="DB36" s="24">
        <f t="shared" si="34"/>
        <v>0</v>
      </c>
      <c r="DC36" s="24">
        <f t="shared" si="34"/>
        <v>0</v>
      </c>
      <c r="DD36" s="24">
        <f t="shared" si="34"/>
        <v>0</v>
      </c>
      <c r="DE36" s="24">
        <f t="shared" si="34"/>
        <v>0</v>
      </c>
      <c r="DF36" s="24">
        <f t="shared" si="34"/>
        <v>0</v>
      </c>
      <c r="DG36" s="24">
        <f t="shared" si="34"/>
        <v>0</v>
      </c>
      <c r="DH36" s="24">
        <f t="shared" si="34"/>
        <v>0</v>
      </c>
      <c r="DI36" s="24">
        <f t="shared" si="34"/>
        <v>0</v>
      </c>
      <c r="DJ36" s="24">
        <f t="shared" si="34"/>
        <v>0</v>
      </c>
      <c r="DK36" s="24">
        <f t="shared" si="34"/>
        <v>93123312</v>
      </c>
      <c r="DL36" s="24">
        <f t="shared" ref="DL36:DP70" si="35">X36-CO36</f>
        <v>0</v>
      </c>
      <c r="DM36" s="24">
        <f t="shared" si="35"/>
        <v>0</v>
      </c>
      <c r="DN36" s="24">
        <f t="shared" si="35"/>
        <v>0</v>
      </c>
      <c r="DO36" s="24">
        <f t="shared" si="35"/>
        <v>0</v>
      </c>
      <c r="DP36" s="24">
        <f t="shared" si="35"/>
        <v>0</v>
      </c>
    </row>
    <row r="37" spans="1:120" ht="30.75" customHeight="1" x14ac:dyDescent="0.25">
      <c r="A37" s="30"/>
      <c r="B37" s="197"/>
      <c r="C37" s="20" t="s">
        <v>128</v>
      </c>
      <c r="D37" s="21" t="s">
        <v>129</v>
      </c>
      <c r="E37" s="22">
        <v>410</v>
      </c>
      <c r="F37" s="23" t="s">
        <v>130</v>
      </c>
      <c r="G37" s="24">
        <f t="shared" si="29"/>
        <v>542157462</v>
      </c>
      <c r="H37" s="24"/>
      <c r="I37" s="24"/>
      <c r="J37" s="24">
        <v>2877388</v>
      </c>
      <c r="K37" s="24"/>
      <c r="L37" s="24"/>
      <c r="M37" s="24"/>
      <c r="N37" s="24"/>
      <c r="O37" s="24"/>
      <c r="P37" s="24"/>
      <c r="Q37" s="24"/>
      <c r="R37" s="24"/>
      <c r="S37" s="24"/>
      <c r="T37" s="24"/>
      <c r="U37" s="24"/>
      <c r="V37" s="24"/>
      <c r="W37" s="24">
        <v>480000000</v>
      </c>
      <c r="X37" s="24"/>
      <c r="Y37" s="24"/>
      <c r="Z37" s="24"/>
      <c r="AA37" s="24"/>
      <c r="AB37" s="24">
        <v>59280074</v>
      </c>
      <c r="AC37" s="25">
        <f t="shared" si="23"/>
        <v>0</v>
      </c>
      <c r="AD37" s="24">
        <f t="shared" si="30"/>
        <v>0</v>
      </c>
      <c r="AE37" s="24"/>
      <c r="AF37" s="24"/>
      <c r="AG37" s="24"/>
      <c r="AH37" s="24"/>
      <c r="AI37" s="24"/>
      <c r="AJ37" s="24"/>
      <c r="AK37" s="24"/>
      <c r="AL37" s="24"/>
      <c r="AM37" s="24"/>
      <c r="AN37" s="24"/>
      <c r="AO37" s="24"/>
      <c r="AP37" s="24"/>
      <c r="AQ37" s="24"/>
      <c r="AR37" s="24"/>
      <c r="AS37" s="24"/>
      <c r="AT37" s="24"/>
      <c r="AU37" s="24"/>
      <c r="AV37" s="24"/>
      <c r="AW37" s="24"/>
      <c r="AX37" s="24"/>
      <c r="AY37" s="24"/>
      <c r="AZ37" s="25">
        <f t="shared" si="2"/>
        <v>1</v>
      </c>
      <c r="BA37" s="24">
        <f t="shared" ref="BA37:BA70" si="36">SUM(BB37:BV37)</f>
        <v>542157462</v>
      </c>
      <c r="BB37" s="24">
        <f t="shared" si="31"/>
        <v>0</v>
      </c>
      <c r="BC37" s="24">
        <f t="shared" si="31"/>
        <v>0</v>
      </c>
      <c r="BD37" s="24">
        <f t="shared" si="31"/>
        <v>2877388</v>
      </c>
      <c r="BE37" s="24">
        <f t="shared" si="31"/>
        <v>0</v>
      </c>
      <c r="BF37" s="24">
        <f t="shared" si="31"/>
        <v>0</v>
      </c>
      <c r="BG37" s="24">
        <f t="shared" si="31"/>
        <v>0</v>
      </c>
      <c r="BH37" s="24">
        <f t="shared" si="31"/>
        <v>0</v>
      </c>
      <c r="BI37" s="24">
        <f t="shared" si="31"/>
        <v>0</v>
      </c>
      <c r="BJ37" s="24">
        <f t="shared" si="31"/>
        <v>0</v>
      </c>
      <c r="BK37" s="24">
        <f t="shared" si="31"/>
        <v>0</v>
      </c>
      <c r="BL37" s="24">
        <f t="shared" si="31"/>
        <v>0</v>
      </c>
      <c r="BM37" s="24">
        <f t="shared" si="31"/>
        <v>0</v>
      </c>
      <c r="BN37" s="24">
        <f t="shared" si="31"/>
        <v>0</v>
      </c>
      <c r="BO37" s="24">
        <f t="shared" si="31"/>
        <v>0</v>
      </c>
      <c r="BP37" s="24">
        <f t="shared" si="31"/>
        <v>0</v>
      </c>
      <c r="BQ37" s="24">
        <f t="shared" si="31"/>
        <v>480000000</v>
      </c>
      <c r="BR37" s="24">
        <f t="shared" si="32"/>
        <v>0</v>
      </c>
      <c r="BS37" s="24">
        <f t="shared" si="32"/>
        <v>0</v>
      </c>
      <c r="BT37" s="24">
        <f t="shared" si="32"/>
        <v>0</v>
      </c>
      <c r="BU37" s="24">
        <f t="shared" si="32"/>
        <v>0</v>
      </c>
      <c r="BV37" s="24">
        <f t="shared" si="32"/>
        <v>59280074</v>
      </c>
      <c r="BW37" s="25">
        <f t="shared" si="22"/>
        <v>0</v>
      </c>
      <c r="BX37" s="24">
        <f t="shared" si="33"/>
        <v>0</v>
      </c>
      <c r="BY37" s="24"/>
      <c r="BZ37" s="24"/>
      <c r="CA37" s="24"/>
      <c r="CB37" s="24"/>
      <c r="CC37" s="24"/>
      <c r="CD37" s="24"/>
      <c r="CE37" s="24"/>
      <c r="CF37" s="24"/>
      <c r="CG37" s="24"/>
      <c r="CH37" s="24"/>
      <c r="CI37" s="24"/>
      <c r="CJ37" s="24"/>
      <c r="CK37" s="24"/>
      <c r="CL37" s="24"/>
      <c r="CM37" s="24"/>
      <c r="CN37" s="24"/>
      <c r="CO37" s="24"/>
      <c r="CP37" s="24"/>
      <c r="CQ37" s="24"/>
      <c r="CR37" s="24"/>
      <c r="CS37" s="24"/>
      <c r="CT37" s="25">
        <f t="shared" si="7"/>
        <v>1</v>
      </c>
      <c r="CU37" s="24">
        <f t="shared" ref="CU37:CU100" si="37">SUM(CV37:DP37)</f>
        <v>542157462</v>
      </c>
      <c r="CV37" s="24">
        <f t="shared" si="34"/>
        <v>0</v>
      </c>
      <c r="CW37" s="24">
        <f t="shared" si="34"/>
        <v>0</v>
      </c>
      <c r="CX37" s="24">
        <f t="shared" si="34"/>
        <v>2877388</v>
      </c>
      <c r="CY37" s="24">
        <f t="shared" si="34"/>
        <v>0</v>
      </c>
      <c r="CZ37" s="24">
        <f t="shared" si="34"/>
        <v>0</v>
      </c>
      <c r="DA37" s="24">
        <f t="shared" si="34"/>
        <v>0</v>
      </c>
      <c r="DB37" s="24">
        <f t="shared" si="34"/>
        <v>0</v>
      </c>
      <c r="DC37" s="24">
        <f t="shared" si="34"/>
        <v>0</v>
      </c>
      <c r="DD37" s="24">
        <f t="shared" si="34"/>
        <v>0</v>
      </c>
      <c r="DE37" s="24">
        <f t="shared" si="34"/>
        <v>0</v>
      </c>
      <c r="DF37" s="24">
        <f t="shared" si="34"/>
        <v>0</v>
      </c>
      <c r="DG37" s="24">
        <f t="shared" si="34"/>
        <v>0</v>
      </c>
      <c r="DH37" s="24">
        <f t="shared" si="34"/>
        <v>0</v>
      </c>
      <c r="DI37" s="24">
        <f t="shared" si="34"/>
        <v>0</v>
      </c>
      <c r="DJ37" s="24">
        <f t="shared" si="34"/>
        <v>0</v>
      </c>
      <c r="DK37" s="24">
        <f t="shared" si="34"/>
        <v>480000000</v>
      </c>
      <c r="DL37" s="24">
        <f t="shared" si="35"/>
        <v>0</v>
      </c>
      <c r="DM37" s="24">
        <f t="shared" si="35"/>
        <v>0</v>
      </c>
      <c r="DN37" s="24">
        <f t="shared" si="35"/>
        <v>0</v>
      </c>
      <c r="DO37" s="24">
        <f t="shared" si="35"/>
        <v>0</v>
      </c>
      <c r="DP37" s="24">
        <f t="shared" si="35"/>
        <v>59280074</v>
      </c>
    </row>
    <row r="38" spans="1:120" ht="33.75" customHeight="1" x14ac:dyDescent="0.25">
      <c r="A38" s="30"/>
      <c r="B38" s="197"/>
      <c r="C38" s="50" t="s">
        <v>131</v>
      </c>
      <c r="D38" s="32" t="s">
        <v>132</v>
      </c>
      <c r="E38" s="51">
        <v>410</v>
      </c>
      <c r="F38" s="36" t="s">
        <v>133</v>
      </c>
      <c r="G38" s="24">
        <f t="shared" si="29"/>
        <v>415893803</v>
      </c>
      <c r="H38" s="24"/>
      <c r="I38" s="24">
        <v>378295108</v>
      </c>
      <c r="J38" s="24">
        <v>26473084</v>
      </c>
      <c r="K38" s="24"/>
      <c r="L38" s="24"/>
      <c r="M38" s="24"/>
      <c r="N38" s="24"/>
      <c r="O38" s="24"/>
      <c r="P38" s="24"/>
      <c r="Q38" s="24"/>
      <c r="R38" s="24"/>
      <c r="S38" s="24"/>
      <c r="T38" s="24"/>
      <c r="U38" s="24"/>
      <c r="V38" s="24"/>
      <c r="W38" s="24"/>
      <c r="X38" s="24"/>
      <c r="Y38" s="24"/>
      <c r="Z38" s="24"/>
      <c r="AA38" s="24"/>
      <c r="AB38" s="24">
        <f>10000000+1125611</f>
        <v>11125611</v>
      </c>
      <c r="AC38" s="25">
        <f t="shared" si="23"/>
        <v>0.90959544304631057</v>
      </c>
      <c r="AD38" s="24">
        <f t="shared" si="30"/>
        <v>378295108</v>
      </c>
      <c r="AE38" s="24"/>
      <c r="AF38" s="24">
        <f>+'[2]ENERO 2018'!$K$437</f>
        <v>378295108</v>
      </c>
      <c r="AG38" s="24"/>
      <c r="AH38" s="24"/>
      <c r="AI38" s="24"/>
      <c r="AJ38" s="24"/>
      <c r="AK38" s="24"/>
      <c r="AL38" s="24"/>
      <c r="AM38" s="24"/>
      <c r="AN38" s="24"/>
      <c r="AO38" s="24"/>
      <c r="AP38" s="24"/>
      <c r="AQ38" s="24"/>
      <c r="AR38" s="24"/>
      <c r="AS38" s="24"/>
      <c r="AT38" s="24"/>
      <c r="AU38" s="24"/>
      <c r="AV38" s="24"/>
      <c r="AW38" s="24"/>
      <c r="AX38" s="24"/>
      <c r="AY38" s="24"/>
      <c r="AZ38" s="25">
        <f t="shared" si="2"/>
        <v>9.040455695368943E-2</v>
      </c>
      <c r="BA38" s="24">
        <f t="shared" si="36"/>
        <v>37598695</v>
      </c>
      <c r="BB38" s="24">
        <f t="shared" si="31"/>
        <v>0</v>
      </c>
      <c r="BC38" s="24">
        <f t="shared" si="31"/>
        <v>0</v>
      </c>
      <c r="BD38" s="24">
        <f t="shared" si="31"/>
        <v>26473084</v>
      </c>
      <c r="BE38" s="24">
        <f t="shared" si="31"/>
        <v>0</v>
      </c>
      <c r="BF38" s="24">
        <f t="shared" si="31"/>
        <v>0</v>
      </c>
      <c r="BG38" s="24">
        <f t="shared" si="31"/>
        <v>0</v>
      </c>
      <c r="BH38" s="24">
        <f t="shared" si="31"/>
        <v>0</v>
      </c>
      <c r="BI38" s="24">
        <f t="shared" si="31"/>
        <v>0</v>
      </c>
      <c r="BJ38" s="24">
        <f t="shared" si="31"/>
        <v>0</v>
      </c>
      <c r="BK38" s="24">
        <f t="shared" si="31"/>
        <v>0</v>
      </c>
      <c r="BL38" s="24">
        <f t="shared" si="31"/>
        <v>0</v>
      </c>
      <c r="BM38" s="24">
        <f t="shared" si="31"/>
        <v>0</v>
      </c>
      <c r="BN38" s="24">
        <f t="shared" si="31"/>
        <v>0</v>
      </c>
      <c r="BO38" s="24">
        <f t="shared" si="31"/>
        <v>0</v>
      </c>
      <c r="BP38" s="24">
        <f t="shared" si="31"/>
        <v>0</v>
      </c>
      <c r="BQ38" s="24">
        <f t="shared" si="31"/>
        <v>0</v>
      </c>
      <c r="BR38" s="24">
        <f t="shared" si="32"/>
        <v>0</v>
      </c>
      <c r="BS38" s="24">
        <f t="shared" si="32"/>
        <v>0</v>
      </c>
      <c r="BT38" s="24">
        <f t="shared" si="32"/>
        <v>0</v>
      </c>
      <c r="BU38" s="24">
        <f t="shared" si="32"/>
        <v>0</v>
      </c>
      <c r="BV38" s="24">
        <f t="shared" si="32"/>
        <v>11125611</v>
      </c>
      <c r="BW38" s="25">
        <f t="shared" si="22"/>
        <v>0.17614802498030971</v>
      </c>
      <c r="BX38" s="24">
        <f t="shared" si="33"/>
        <v>73258872</v>
      </c>
      <c r="BY38" s="24"/>
      <c r="BZ38" s="24">
        <f>+'[1]FEBRERO 2018'!$H$473</f>
        <v>73258872</v>
      </c>
      <c r="CA38" s="24"/>
      <c r="CB38" s="24"/>
      <c r="CC38" s="24"/>
      <c r="CD38" s="24"/>
      <c r="CE38" s="24"/>
      <c r="CF38" s="24"/>
      <c r="CG38" s="24"/>
      <c r="CH38" s="24"/>
      <c r="CI38" s="24"/>
      <c r="CJ38" s="24"/>
      <c r="CK38" s="24"/>
      <c r="CL38" s="24"/>
      <c r="CM38" s="24"/>
      <c r="CN38" s="24"/>
      <c r="CO38" s="24"/>
      <c r="CP38" s="24"/>
      <c r="CQ38" s="24"/>
      <c r="CR38" s="24"/>
      <c r="CS38" s="24"/>
      <c r="CT38" s="25">
        <f t="shared" si="7"/>
        <v>0.82385197501969032</v>
      </c>
      <c r="CU38" s="24">
        <f t="shared" si="37"/>
        <v>342634931</v>
      </c>
      <c r="CV38" s="24">
        <f t="shared" si="34"/>
        <v>0</v>
      </c>
      <c r="CW38" s="24">
        <f t="shared" si="34"/>
        <v>305036236</v>
      </c>
      <c r="CX38" s="24">
        <f t="shared" si="34"/>
        <v>26473084</v>
      </c>
      <c r="CY38" s="24">
        <f t="shared" si="34"/>
        <v>0</v>
      </c>
      <c r="CZ38" s="24">
        <f t="shared" si="34"/>
        <v>0</v>
      </c>
      <c r="DA38" s="24">
        <f t="shared" si="34"/>
        <v>0</v>
      </c>
      <c r="DB38" s="24">
        <f t="shared" si="34"/>
        <v>0</v>
      </c>
      <c r="DC38" s="24">
        <f t="shared" si="34"/>
        <v>0</v>
      </c>
      <c r="DD38" s="24">
        <f t="shared" si="34"/>
        <v>0</v>
      </c>
      <c r="DE38" s="24">
        <f t="shared" si="34"/>
        <v>0</v>
      </c>
      <c r="DF38" s="24">
        <f t="shared" si="34"/>
        <v>0</v>
      </c>
      <c r="DG38" s="24">
        <f t="shared" si="34"/>
        <v>0</v>
      </c>
      <c r="DH38" s="24">
        <f t="shared" si="34"/>
        <v>0</v>
      </c>
      <c r="DI38" s="24">
        <f t="shared" si="34"/>
        <v>0</v>
      </c>
      <c r="DJ38" s="24">
        <f t="shared" si="34"/>
        <v>0</v>
      </c>
      <c r="DK38" s="24">
        <f t="shared" si="34"/>
        <v>0</v>
      </c>
      <c r="DL38" s="24">
        <f t="shared" si="35"/>
        <v>0</v>
      </c>
      <c r="DM38" s="24">
        <f t="shared" si="35"/>
        <v>0</v>
      </c>
      <c r="DN38" s="24">
        <f t="shared" si="35"/>
        <v>0</v>
      </c>
      <c r="DO38" s="24">
        <f t="shared" si="35"/>
        <v>0</v>
      </c>
      <c r="DP38" s="24">
        <f t="shared" si="35"/>
        <v>11125611</v>
      </c>
    </row>
    <row r="39" spans="1:120" ht="30.75" customHeight="1" x14ac:dyDescent="0.25">
      <c r="A39" s="30"/>
      <c r="B39" s="197"/>
      <c r="C39" s="20" t="s">
        <v>134</v>
      </c>
      <c r="D39" s="32" t="s">
        <v>135</v>
      </c>
      <c r="E39" s="22">
        <v>410</v>
      </c>
      <c r="F39" s="23" t="s">
        <v>127</v>
      </c>
      <c r="G39" s="24">
        <f t="shared" si="29"/>
        <v>15000000</v>
      </c>
      <c r="H39" s="24"/>
      <c r="I39" s="24">
        <v>15000000</v>
      </c>
      <c r="J39" s="24"/>
      <c r="K39" s="24"/>
      <c r="L39" s="24"/>
      <c r="M39" s="24"/>
      <c r="N39" s="24"/>
      <c r="O39" s="24"/>
      <c r="P39" s="24"/>
      <c r="Q39" s="24"/>
      <c r="R39" s="24"/>
      <c r="S39" s="24"/>
      <c r="T39" s="24"/>
      <c r="U39" s="24"/>
      <c r="V39" s="24"/>
      <c r="W39" s="24"/>
      <c r="X39" s="24"/>
      <c r="Y39" s="24"/>
      <c r="Z39" s="24"/>
      <c r="AA39" s="24"/>
      <c r="AB39" s="24"/>
      <c r="AC39" s="25">
        <f t="shared" si="23"/>
        <v>1</v>
      </c>
      <c r="AD39" s="24">
        <f t="shared" si="30"/>
        <v>15000000</v>
      </c>
      <c r="AE39" s="24"/>
      <c r="AF39" s="24">
        <f>+'[2]ENERO 2018'!$K$444</f>
        <v>15000000</v>
      </c>
      <c r="AG39" s="24"/>
      <c r="AH39" s="24"/>
      <c r="AI39" s="24"/>
      <c r="AJ39" s="24"/>
      <c r="AK39" s="24"/>
      <c r="AL39" s="24"/>
      <c r="AM39" s="24"/>
      <c r="AN39" s="24"/>
      <c r="AO39" s="24"/>
      <c r="AP39" s="24"/>
      <c r="AQ39" s="24"/>
      <c r="AR39" s="24"/>
      <c r="AS39" s="24"/>
      <c r="AT39" s="24"/>
      <c r="AU39" s="24"/>
      <c r="AV39" s="24"/>
      <c r="AW39" s="24"/>
      <c r="AX39" s="24"/>
      <c r="AY39" s="24"/>
      <c r="AZ39" s="25">
        <f t="shared" si="2"/>
        <v>0</v>
      </c>
      <c r="BA39" s="24">
        <f t="shared" si="36"/>
        <v>0</v>
      </c>
      <c r="BB39" s="24">
        <f t="shared" si="31"/>
        <v>0</v>
      </c>
      <c r="BC39" s="24">
        <f t="shared" si="31"/>
        <v>0</v>
      </c>
      <c r="BD39" s="24">
        <f t="shared" si="31"/>
        <v>0</v>
      </c>
      <c r="BE39" s="24">
        <f t="shared" si="31"/>
        <v>0</v>
      </c>
      <c r="BF39" s="24">
        <f t="shared" si="31"/>
        <v>0</v>
      </c>
      <c r="BG39" s="24">
        <f t="shared" si="31"/>
        <v>0</v>
      </c>
      <c r="BH39" s="24">
        <f t="shared" si="31"/>
        <v>0</v>
      </c>
      <c r="BI39" s="24">
        <f t="shared" si="31"/>
        <v>0</v>
      </c>
      <c r="BJ39" s="24">
        <f t="shared" si="31"/>
        <v>0</v>
      </c>
      <c r="BK39" s="24">
        <f t="shared" si="31"/>
        <v>0</v>
      </c>
      <c r="BL39" s="24">
        <f t="shared" si="31"/>
        <v>0</v>
      </c>
      <c r="BM39" s="24">
        <f t="shared" si="31"/>
        <v>0</v>
      </c>
      <c r="BN39" s="24">
        <f t="shared" si="31"/>
        <v>0</v>
      </c>
      <c r="BO39" s="24">
        <f t="shared" si="31"/>
        <v>0</v>
      </c>
      <c r="BP39" s="24">
        <f t="shared" si="31"/>
        <v>0</v>
      </c>
      <c r="BQ39" s="24">
        <f t="shared" si="31"/>
        <v>0</v>
      </c>
      <c r="BR39" s="24">
        <f t="shared" si="32"/>
        <v>0</v>
      </c>
      <c r="BS39" s="24">
        <f t="shared" si="32"/>
        <v>0</v>
      </c>
      <c r="BT39" s="24">
        <f t="shared" si="32"/>
        <v>0</v>
      </c>
      <c r="BU39" s="24">
        <f t="shared" si="32"/>
        <v>0</v>
      </c>
      <c r="BV39" s="24">
        <f t="shared" si="32"/>
        <v>0</v>
      </c>
      <c r="BW39" s="25">
        <f t="shared" si="22"/>
        <v>1</v>
      </c>
      <c r="BX39" s="24">
        <f t="shared" si="33"/>
        <v>15000000</v>
      </c>
      <c r="BY39" s="24"/>
      <c r="BZ39" s="24">
        <f>+'[2]ENERO 2018'!$H$442</f>
        <v>15000000</v>
      </c>
      <c r="CA39" s="24"/>
      <c r="CB39" s="24"/>
      <c r="CC39" s="24"/>
      <c r="CD39" s="24"/>
      <c r="CE39" s="24"/>
      <c r="CF39" s="24"/>
      <c r="CG39" s="24"/>
      <c r="CH39" s="24"/>
      <c r="CI39" s="24"/>
      <c r="CJ39" s="24"/>
      <c r="CK39" s="24"/>
      <c r="CL39" s="24"/>
      <c r="CM39" s="24"/>
      <c r="CN39" s="24"/>
      <c r="CO39" s="24"/>
      <c r="CP39" s="24"/>
      <c r="CQ39" s="24"/>
      <c r="CR39" s="24"/>
      <c r="CS39" s="24"/>
      <c r="CT39" s="25">
        <f t="shared" si="7"/>
        <v>0</v>
      </c>
      <c r="CU39" s="24">
        <f t="shared" si="37"/>
        <v>0</v>
      </c>
      <c r="CV39" s="24">
        <f t="shared" si="34"/>
        <v>0</v>
      </c>
      <c r="CW39" s="24">
        <f t="shared" si="34"/>
        <v>0</v>
      </c>
      <c r="CX39" s="24">
        <f t="shared" si="34"/>
        <v>0</v>
      </c>
      <c r="CY39" s="24">
        <f t="shared" si="34"/>
        <v>0</v>
      </c>
      <c r="CZ39" s="24">
        <f t="shared" si="34"/>
        <v>0</v>
      </c>
      <c r="DA39" s="24">
        <f t="shared" si="34"/>
        <v>0</v>
      </c>
      <c r="DB39" s="24">
        <f t="shared" si="34"/>
        <v>0</v>
      </c>
      <c r="DC39" s="24">
        <f t="shared" si="34"/>
        <v>0</v>
      </c>
      <c r="DD39" s="24">
        <f t="shared" si="34"/>
        <v>0</v>
      </c>
      <c r="DE39" s="24">
        <f t="shared" si="34"/>
        <v>0</v>
      </c>
      <c r="DF39" s="24">
        <f t="shared" si="34"/>
        <v>0</v>
      </c>
      <c r="DG39" s="24">
        <f t="shared" si="34"/>
        <v>0</v>
      </c>
      <c r="DH39" s="24">
        <f t="shared" si="34"/>
        <v>0</v>
      </c>
      <c r="DI39" s="24">
        <f t="shared" si="34"/>
        <v>0</v>
      </c>
      <c r="DJ39" s="24">
        <f t="shared" si="34"/>
        <v>0</v>
      </c>
      <c r="DK39" s="24">
        <f t="shared" si="34"/>
        <v>0</v>
      </c>
      <c r="DL39" s="24">
        <f t="shared" si="35"/>
        <v>0</v>
      </c>
      <c r="DM39" s="24">
        <f t="shared" si="35"/>
        <v>0</v>
      </c>
      <c r="DN39" s="24">
        <f t="shared" si="35"/>
        <v>0</v>
      </c>
      <c r="DO39" s="24">
        <f t="shared" si="35"/>
        <v>0</v>
      </c>
      <c r="DP39" s="24">
        <f t="shared" si="35"/>
        <v>0</v>
      </c>
    </row>
    <row r="40" spans="1:120" ht="40.5" customHeight="1" x14ac:dyDescent="0.25">
      <c r="A40" s="30"/>
      <c r="B40" s="197"/>
      <c r="C40" s="20" t="s">
        <v>136</v>
      </c>
      <c r="D40" s="32" t="s">
        <v>137</v>
      </c>
      <c r="E40" s="22">
        <v>410</v>
      </c>
      <c r="F40" s="23" t="s">
        <v>127</v>
      </c>
      <c r="G40" s="24">
        <f t="shared" si="29"/>
        <v>24461290</v>
      </c>
      <c r="H40" s="52"/>
      <c r="I40" s="52"/>
      <c r="J40" s="24">
        <v>24461290</v>
      </c>
      <c r="K40" s="52"/>
      <c r="L40" s="52"/>
      <c r="M40" s="52"/>
      <c r="N40" s="52"/>
      <c r="O40" s="52"/>
      <c r="P40" s="52"/>
      <c r="Q40" s="52"/>
      <c r="R40" s="52"/>
      <c r="S40" s="52"/>
      <c r="T40" s="52"/>
      <c r="U40" s="52"/>
      <c r="V40" s="52"/>
      <c r="W40" s="52"/>
      <c r="X40" s="52"/>
      <c r="Y40" s="52"/>
      <c r="Z40" s="52"/>
      <c r="AA40" s="52"/>
      <c r="AB40" s="52"/>
      <c r="AC40" s="25">
        <f t="shared" si="23"/>
        <v>0.59207596982824695</v>
      </c>
      <c r="AD40" s="24">
        <f t="shared" si="30"/>
        <v>14482942</v>
      </c>
      <c r="AE40" s="52"/>
      <c r="AF40" s="52"/>
      <c r="AG40" s="24">
        <f>+'[1]FEBRERO 2018'!$M$502</f>
        <v>14482942</v>
      </c>
      <c r="AH40" s="52"/>
      <c r="AI40" s="52"/>
      <c r="AJ40" s="52"/>
      <c r="AK40" s="52"/>
      <c r="AL40" s="52"/>
      <c r="AM40" s="52"/>
      <c r="AN40" s="52"/>
      <c r="AO40" s="52"/>
      <c r="AP40" s="52"/>
      <c r="AQ40" s="52"/>
      <c r="AR40" s="52"/>
      <c r="AS40" s="52"/>
      <c r="AT40" s="52"/>
      <c r="AU40" s="52"/>
      <c r="AV40" s="52"/>
      <c r="AW40" s="52"/>
      <c r="AX40" s="52"/>
      <c r="AY40" s="52"/>
      <c r="AZ40" s="25">
        <f t="shared" si="2"/>
        <v>0.40792403017175305</v>
      </c>
      <c r="BA40" s="24">
        <f t="shared" si="36"/>
        <v>9978348</v>
      </c>
      <c r="BB40" s="24">
        <f t="shared" si="31"/>
        <v>0</v>
      </c>
      <c r="BC40" s="24">
        <f t="shared" si="31"/>
        <v>0</v>
      </c>
      <c r="BD40" s="24">
        <f t="shared" si="31"/>
        <v>9978348</v>
      </c>
      <c r="BE40" s="24">
        <f t="shared" si="31"/>
        <v>0</v>
      </c>
      <c r="BF40" s="24">
        <f t="shared" si="31"/>
        <v>0</v>
      </c>
      <c r="BG40" s="24">
        <f t="shared" si="31"/>
        <v>0</v>
      </c>
      <c r="BH40" s="24">
        <f t="shared" si="31"/>
        <v>0</v>
      </c>
      <c r="BI40" s="24">
        <f t="shared" si="31"/>
        <v>0</v>
      </c>
      <c r="BJ40" s="24">
        <f t="shared" si="31"/>
        <v>0</v>
      </c>
      <c r="BK40" s="24">
        <f t="shared" si="31"/>
        <v>0</v>
      </c>
      <c r="BL40" s="24">
        <f t="shared" si="31"/>
        <v>0</v>
      </c>
      <c r="BM40" s="24">
        <f t="shared" si="31"/>
        <v>0</v>
      </c>
      <c r="BN40" s="24">
        <f t="shared" si="31"/>
        <v>0</v>
      </c>
      <c r="BO40" s="24">
        <f t="shared" si="31"/>
        <v>0</v>
      </c>
      <c r="BP40" s="24">
        <f t="shared" si="31"/>
        <v>0</v>
      </c>
      <c r="BQ40" s="24">
        <f t="shared" si="31"/>
        <v>0</v>
      </c>
      <c r="BR40" s="24">
        <f t="shared" si="32"/>
        <v>0</v>
      </c>
      <c r="BS40" s="24">
        <f t="shared" si="32"/>
        <v>0</v>
      </c>
      <c r="BT40" s="24">
        <f t="shared" si="32"/>
        <v>0</v>
      </c>
      <c r="BU40" s="24">
        <f t="shared" si="32"/>
        <v>0</v>
      </c>
      <c r="BV40" s="24">
        <f t="shared" si="32"/>
        <v>0</v>
      </c>
      <c r="BW40" s="25">
        <f t="shared" si="22"/>
        <v>0</v>
      </c>
      <c r="BX40" s="24">
        <f t="shared" ref="BX40" si="38">SUM(BY40:CS40)</f>
        <v>0</v>
      </c>
      <c r="BY40" s="52"/>
      <c r="BZ40" s="52"/>
      <c r="CA40" s="52"/>
      <c r="CB40" s="52"/>
      <c r="CC40" s="52"/>
      <c r="CD40" s="52"/>
      <c r="CE40" s="52"/>
      <c r="CF40" s="52"/>
      <c r="CG40" s="52"/>
      <c r="CH40" s="52"/>
      <c r="CI40" s="52"/>
      <c r="CJ40" s="52"/>
      <c r="CK40" s="52"/>
      <c r="CL40" s="52"/>
      <c r="CM40" s="52"/>
      <c r="CN40" s="52"/>
      <c r="CO40" s="52"/>
      <c r="CP40" s="52"/>
      <c r="CQ40" s="52"/>
      <c r="CR40" s="52"/>
      <c r="CS40" s="52"/>
      <c r="CT40" s="25">
        <f t="shared" si="7"/>
        <v>1</v>
      </c>
      <c r="CU40" s="24">
        <f t="shared" si="37"/>
        <v>24461290</v>
      </c>
      <c r="CV40" s="24">
        <f t="shared" si="34"/>
        <v>0</v>
      </c>
      <c r="CW40" s="24">
        <f t="shared" si="34"/>
        <v>0</v>
      </c>
      <c r="CX40" s="24">
        <f t="shared" si="34"/>
        <v>24461290</v>
      </c>
      <c r="CY40" s="24">
        <f t="shared" si="34"/>
        <v>0</v>
      </c>
      <c r="CZ40" s="24">
        <f t="shared" si="34"/>
        <v>0</v>
      </c>
      <c r="DA40" s="24">
        <f t="shared" si="34"/>
        <v>0</v>
      </c>
      <c r="DB40" s="24">
        <f t="shared" si="34"/>
        <v>0</v>
      </c>
      <c r="DC40" s="24">
        <f t="shared" si="34"/>
        <v>0</v>
      </c>
      <c r="DD40" s="24">
        <f t="shared" si="34"/>
        <v>0</v>
      </c>
      <c r="DE40" s="24">
        <f t="shared" si="34"/>
        <v>0</v>
      </c>
      <c r="DF40" s="24">
        <f t="shared" si="34"/>
        <v>0</v>
      </c>
      <c r="DG40" s="24">
        <f t="shared" si="34"/>
        <v>0</v>
      </c>
      <c r="DH40" s="24">
        <f t="shared" si="34"/>
        <v>0</v>
      </c>
      <c r="DI40" s="24">
        <f t="shared" si="34"/>
        <v>0</v>
      </c>
      <c r="DJ40" s="24">
        <f t="shared" si="34"/>
        <v>0</v>
      </c>
      <c r="DK40" s="24">
        <f t="shared" si="34"/>
        <v>0</v>
      </c>
      <c r="DL40" s="24">
        <f t="shared" si="35"/>
        <v>0</v>
      </c>
      <c r="DM40" s="24">
        <f t="shared" si="35"/>
        <v>0</v>
      </c>
      <c r="DN40" s="24">
        <f t="shared" si="35"/>
        <v>0</v>
      </c>
      <c r="DO40" s="24">
        <f t="shared" si="35"/>
        <v>0</v>
      </c>
      <c r="DP40" s="24">
        <f t="shared" si="35"/>
        <v>0</v>
      </c>
    </row>
    <row r="41" spans="1:120" ht="30.75" customHeight="1" x14ac:dyDescent="0.25">
      <c r="A41" s="30"/>
      <c r="B41" s="197"/>
      <c r="C41" s="20" t="s">
        <v>138</v>
      </c>
      <c r="D41" s="32" t="s">
        <v>139</v>
      </c>
      <c r="E41" s="22">
        <v>410</v>
      </c>
      <c r="F41" s="23" t="s">
        <v>127</v>
      </c>
      <c r="G41" s="24">
        <f t="shared" si="29"/>
        <v>35000000</v>
      </c>
      <c r="H41" s="24"/>
      <c r="I41" s="24"/>
      <c r="J41" s="24"/>
      <c r="K41" s="24"/>
      <c r="L41" s="24"/>
      <c r="M41" s="24"/>
      <c r="N41" s="24"/>
      <c r="O41" s="24"/>
      <c r="P41" s="24"/>
      <c r="Q41" s="24"/>
      <c r="R41" s="24"/>
      <c r="S41" s="24"/>
      <c r="T41" s="24"/>
      <c r="U41" s="24"/>
      <c r="V41" s="24"/>
      <c r="W41" s="24">
        <v>35000000</v>
      </c>
      <c r="X41" s="24"/>
      <c r="Y41" s="24"/>
      <c r="Z41" s="24"/>
      <c r="AA41" s="24"/>
      <c r="AB41" s="24"/>
      <c r="AC41" s="25">
        <f t="shared" si="23"/>
        <v>1</v>
      </c>
      <c r="AD41" s="24">
        <f t="shared" si="30"/>
        <v>35000000</v>
      </c>
      <c r="AE41" s="24"/>
      <c r="AF41" s="24"/>
      <c r="AG41" s="24"/>
      <c r="AH41" s="24"/>
      <c r="AI41" s="24"/>
      <c r="AJ41" s="24"/>
      <c r="AK41" s="24"/>
      <c r="AL41" s="24"/>
      <c r="AM41" s="24"/>
      <c r="AN41" s="24"/>
      <c r="AO41" s="24"/>
      <c r="AP41" s="24"/>
      <c r="AQ41" s="24"/>
      <c r="AR41" s="24"/>
      <c r="AS41" s="24"/>
      <c r="AT41" s="24">
        <f>+'[2]ENERO 2018'!$Y$461</f>
        <v>35000000</v>
      </c>
      <c r="AU41" s="24"/>
      <c r="AV41" s="24"/>
      <c r="AW41" s="24"/>
      <c r="AX41" s="24"/>
      <c r="AY41" s="24"/>
      <c r="AZ41" s="25">
        <f t="shared" si="2"/>
        <v>0</v>
      </c>
      <c r="BA41" s="24">
        <f t="shared" si="36"/>
        <v>0</v>
      </c>
      <c r="BB41" s="24">
        <f t="shared" si="31"/>
        <v>0</v>
      </c>
      <c r="BC41" s="24">
        <f t="shared" si="31"/>
        <v>0</v>
      </c>
      <c r="BD41" s="24">
        <f t="shared" si="31"/>
        <v>0</v>
      </c>
      <c r="BE41" s="24">
        <f t="shared" si="31"/>
        <v>0</v>
      </c>
      <c r="BF41" s="24">
        <f t="shared" si="31"/>
        <v>0</v>
      </c>
      <c r="BG41" s="24">
        <f t="shared" si="31"/>
        <v>0</v>
      </c>
      <c r="BH41" s="24">
        <f t="shared" si="31"/>
        <v>0</v>
      </c>
      <c r="BI41" s="24">
        <f t="shared" si="31"/>
        <v>0</v>
      </c>
      <c r="BJ41" s="24">
        <f t="shared" si="31"/>
        <v>0</v>
      </c>
      <c r="BK41" s="24">
        <f t="shared" si="31"/>
        <v>0</v>
      </c>
      <c r="BL41" s="24">
        <f t="shared" si="31"/>
        <v>0</v>
      </c>
      <c r="BM41" s="24">
        <f t="shared" si="31"/>
        <v>0</v>
      </c>
      <c r="BN41" s="24">
        <f t="shared" si="31"/>
        <v>0</v>
      </c>
      <c r="BO41" s="24">
        <f t="shared" si="31"/>
        <v>0</v>
      </c>
      <c r="BP41" s="24">
        <f t="shared" si="31"/>
        <v>0</v>
      </c>
      <c r="BQ41" s="24">
        <f t="shared" si="31"/>
        <v>0</v>
      </c>
      <c r="BR41" s="24">
        <f t="shared" si="32"/>
        <v>0</v>
      </c>
      <c r="BS41" s="24">
        <f t="shared" si="32"/>
        <v>0</v>
      </c>
      <c r="BT41" s="24">
        <f t="shared" si="32"/>
        <v>0</v>
      </c>
      <c r="BU41" s="24">
        <f t="shared" si="32"/>
        <v>0</v>
      </c>
      <c r="BV41" s="24">
        <f t="shared" si="32"/>
        <v>0</v>
      </c>
      <c r="BW41" s="25">
        <f t="shared" si="22"/>
        <v>0.72915237142857148</v>
      </c>
      <c r="BX41" s="24">
        <f t="shared" si="33"/>
        <v>25520333</v>
      </c>
      <c r="BY41" s="24"/>
      <c r="BZ41" s="24"/>
      <c r="CA41" s="24"/>
      <c r="CB41" s="24"/>
      <c r="CC41" s="24"/>
      <c r="CD41" s="24"/>
      <c r="CE41" s="24"/>
      <c r="CF41" s="24"/>
      <c r="CG41" s="24"/>
      <c r="CH41" s="24"/>
      <c r="CI41" s="24"/>
      <c r="CJ41" s="24"/>
      <c r="CK41" s="24"/>
      <c r="CL41" s="24"/>
      <c r="CM41" s="24"/>
      <c r="CN41" s="24">
        <f>+'[2]ENERO 2018'!$H$459</f>
        <v>25520333</v>
      </c>
      <c r="CO41" s="24"/>
      <c r="CP41" s="24"/>
      <c r="CQ41" s="24"/>
      <c r="CR41" s="24"/>
      <c r="CS41" s="24"/>
      <c r="CT41" s="25">
        <f t="shared" si="7"/>
        <v>0.27084762857142852</v>
      </c>
      <c r="CU41" s="24">
        <f t="shared" si="37"/>
        <v>9479667</v>
      </c>
      <c r="CV41" s="24">
        <f t="shared" si="34"/>
        <v>0</v>
      </c>
      <c r="CW41" s="24">
        <f t="shared" si="34"/>
        <v>0</v>
      </c>
      <c r="CX41" s="24">
        <f t="shared" si="34"/>
        <v>0</v>
      </c>
      <c r="CY41" s="24">
        <f t="shared" si="34"/>
        <v>0</v>
      </c>
      <c r="CZ41" s="24">
        <f t="shared" si="34"/>
        <v>0</v>
      </c>
      <c r="DA41" s="24">
        <f t="shared" si="34"/>
        <v>0</v>
      </c>
      <c r="DB41" s="24">
        <f t="shared" si="34"/>
        <v>0</v>
      </c>
      <c r="DC41" s="24">
        <f t="shared" si="34"/>
        <v>0</v>
      </c>
      <c r="DD41" s="24">
        <f t="shared" si="34"/>
        <v>0</v>
      </c>
      <c r="DE41" s="24">
        <f t="shared" si="34"/>
        <v>0</v>
      </c>
      <c r="DF41" s="24">
        <f t="shared" si="34"/>
        <v>0</v>
      </c>
      <c r="DG41" s="24">
        <f t="shared" si="34"/>
        <v>0</v>
      </c>
      <c r="DH41" s="24">
        <f t="shared" si="34"/>
        <v>0</v>
      </c>
      <c r="DI41" s="24">
        <f t="shared" si="34"/>
        <v>0</v>
      </c>
      <c r="DJ41" s="24">
        <f t="shared" si="34"/>
        <v>0</v>
      </c>
      <c r="DK41" s="24">
        <f t="shared" si="34"/>
        <v>9479667</v>
      </c>
      <c r="DL41" s="24">
        <f t="shared" si="35"/>
        <v>0</v>
      </c>
      <c r="DM41" s="24">
        <f t="shared" si="35"/>
        <v>0</v>
      </c>
      <c r="DN41" s="24">
        <f t="shared" si="35"/>
        <v>0</v>
      </c>
      <c r="DO41" s="24">
        <f t="shared" si="35"/>
        <v>0</v>
      </c>
      <c r="DP41" s="24">
        <f t="shared" si="35"/>
        <v>0</v>
      </c>
    </row>
    <row r="42" spans="1:120" ht="20.25" customHeight="1" x14ac:dyDescent="0.25">
      <c r="A42" s="30"/>
      <c r="B42" s="197"/>
      <c r="C42" s="20" t="s">
        <v>140</v>
      </c>
      <c r="D42" s="32" t="s">
        <v>141</v>
      </c>
      <c r="E42" s="22">
        <v>410</v>
      </c>
      <c r="F42" s="23" t="s">
        <v>127</v>
      </c>
      <c r="G42" s="24">
        <f t="shared" si="29"/>
        <v>76150000</v>
      </c>
      <c r="H42" s="24"/>
      <c r="I42" s="24"/>
      <c r="J42" s="24"/>
      <c r="K42" s="24"/>
      <c r="L42" s="24"/>
      <c r="M42" s="24"/>
      <c r="N42" s="24">
        <v>76150000</v>
      </c>
      <c r="O42" s="24"/>
      <c r="P42" s="24"/>
      <c r="Q42" s="24"/>
      <c r="R42" s="24"/>
      <c r="S42" s="24"/>
      <c r="T42" s="24"/>
      <c r="U42" s="24"/>
      <c r="V42" s="24"/>
      <c r="W42" s="24"/>
      <c r="X42" s="24"/>
      <c r="Y42" s="24"/>
      <c r="Z42" s="24"/>
      <c r="AA42" s="24"/>
      <c r="AB42" s="24"/>
      <c r="AC42" s="25">
        <f t="shared" si="23"/>
        <v>0.25440791858174655</v>
      </c>
      <c r="AD42" s="24">
        <f t="shared" si="30"/>
        <v>19373163</v>
      </c>
      <c r="AE42" s="24"/>
      <c r="AF42" s="24"/>
      <c r="AG42" s="24"/>
      <c r="AH42" s="24"/>
      <c r="AI42" s="24"/>
      <c r="AJ42" s="24"/>
      <c r="AK42" s="24">
        <f>+'[1]FEBRERO 2018'!$P$518</f>
        <v>19373163</v>
      </c>
      <c r="AL42" s="24"/>
      <c r="AM42" s="24"/>
      <c r="AN42" s="24"/>
      <c r="AO42" s="24"/>
      <c r="AP42" s="24"/>
      <c r="AQ42" s="24"/>
      <c r="AR42" s="24"/>
      <c r="AS42" s="24"/>
      <c r="AT42" s="24"/>
      <c r="AU42" s="24"/>
      <c r="AV42" s="24"/>
      <c r="AW42" s="24"/>
      <c r="AX42" s="24"/>
      <c r="AY42" s="24"/>
      <c r="AZ42" s="25">
        <f t="shared" si="2"/>
        <v>0.74559208141825351</v>
      </c>
      <c r="BA42" s="24">
        <f t="shared" si="36"/>
        <v>56776837</v>
      </c>
      <c r="BB42" s="24">
        <f t="shared" si="31"/>
        <v>0</v>
      </c>
      <c r="BC42" s="24">
        <f t="shared" si="31"/>
        <v>0</v>
      </c>
      <c r="BD42" s="24">
        <f t="shared" si="31"/>
        <v>0</v>
      </c>
      <c r="BE42" s="24">
        <f t="shared" si="31"/>
        <v>0</v>
      </c>
      <c r="BF42" s="24">
        <f t="shared" si="31"/>
        <v>0</v>
      </c>
      <c r="BG42" s="24">
        <f t="shared" si="31"/>
        <v>0</v>
      </c>
      <c r="BH42" s="24">
        <f t="shared" si="31"/>
        <v>56776837</v>
      </c>
      <c r="BI42" s="24">
        <f t="shared" si="31"/>
        <v>0</v>
      </c>
      <c r="BJ42" s="24">
        <f t="shared" si="31"/>
        <v>0</v>
      </c>
      <c r="BK42" s="24">
        <f t="shared" si="31"/>
        <v>0</v>
      </c>
      <c r="BL42" s="24">
        <f t="shared" si="31"/>
        <v>0</v>
      </c>
      <c r="BM42" s="24">
        <f t="shared" si="31"/>
        <v>0</v>
      </c>
      <c r="BN42" s="24">
        <f t="shared" si="31"/>
        <v>0</v>
      </c>
      <c r="BO42" s="24">
        <f t="shared" si="31"/>
        <v>0</v>
      </c>
      <c r="BP42" s="24">
        <f t="shared" si="31"/>
        <v>0</v>
      </c>
      <c r="BQ42" s="24">
        <f t="shared" si="31"/>
        <v>0</v>
      </c>
      <c r="BR42" s="24">
        <f t="shared" si="32"/>
        <v>0</v>
      </c>
      <c r="BS42" s="24">
        <f t="shared" si="32"/>
        <v>0</v>
      </c>
      <c r="BT42" s="24">
        <f t="shared" si="32"/>
        <v>0</v>
      </c>
      <c r="BU42" s="24">
        <f t="shared" si="32"/>
        <v>0</v>
      </c>
      <c r="BV42" s="24">
        <f t="shared" si="32"/>
        <v>0</v>
      </c>
      <c r="BW42" s="25">
        <f t="shared" si="22"/>
        <v>0.25335734734077481</v>
      </c>
      <c r="BX42" s="24">
        <f t="shared" si="33"/>
        <v>19293162</v>
      </c>
      <c r="BY42" s="24"/>
      <c r="BZ42" s="24"/>
      <c r="CA42" s="24"/>
      <c r="CB42" s="24"/>
      <c r="CC42" s="24"/>
      <c r="CD42" s="24"/>
      <c r="CE42" s="24">
        <f>+'[1]FEBRERO 2018'!$H$516</f>
        <v>19293162</v>
      </c>
      <c r="CF42" s="24"/>
      <c r="CG42" s="24"/>
      <c r="CH42" s="24"/>
      <c r="CI42" s="24"/>
      <c r="CJ42" s="24"/>
      <c r="CK42" s="24"/>
      <c r="CL42" s="24"/>
      <c r="CM42" s="24"/>
      <c r="CN42" s="24"/>
      <c r="CO42" s="24"/>
      <c r="CP42" s="24"/>
      <c r="CQ42" s="24"/>
      <c r="CR42" s="24"/>
      <c r="CS42" s="24"/>
      <c r="CT42" s="25">
        <f t="shared" si="7"/>
        <v>0.74664265265922514</v>
      </c>
      <c r="CU42" s="24">
        <f t="shared" si="37"/>
        <v>56856838</v>
      </c>
      <c r="CV42" s="24">
        <f t="shared" si="34"/>
        <v>0</v>
      </c>
      <c r="CW42" s="24">
        <f t="shared" si="34"/>
        <v>0</v>
      </c>
      <c r="CX42" s="24">
        <f t="shared" si="34"/>
        <v>0</v>
      </c>
      <c r="CY42" s="24">
        <f t="shared" si="34"/>
        <v>0</v>
      </c>
      <c r="CZ42" s="24">
        <f t="shared" si="34"/>
        <v>0</v>
      </c>
      <c r="DA42" s="24">
        <f t="shared" si="34"/>
        <v>0</v>
      </c>
      <c r="DB42" s="24">
        <f t="shared" si="34"/>
        <v>56856838</v>
      </c>
      <c r="DC42" s="24">
        <f t="shared" si="34"/>
        <v>0</v>
      </c>
      <c r="DD42" s="24">
        <f t="shared" si="34"/>
        <v>0</v>
      </c>
      <c r="DE42" s="24">
        <f t="shared" si="34"/>
        <v>0</v>
      </c>
      <c r="DF42" s="24">
        <f t="shared" si="34"/>
        <v>0</v>
      </c>
      <c r="DG42" s="24">
        <f t="shared" si="34"/>
        <v>0</v>
      </c>
      <c r="DH42" s="24">
        <f t="shared" si="34"/>
        <v>0</v>
      </c>
      <c r="DI42" s="24">
        <f t="shared" si="34"/>
        <v>0</v>
      </c>
      <c r="DJ42" s="24">
        <f t="shared" si="34"/>
        <v>0</v>
      </c>
      <c r="DK42" s="24">
        <f t="shared" si="34"/>
        <v>0</v>
      </c>
      <c r="DL42" s="24">
        <f t="shared" si="35"/>
        <v>0</v>
      </c>
      <c r="DM42" s="24">
        <f t="shared" si="35"/>
        <v>0</v>
      </c>
      <c r="DN42" s="24">
        <f t="shared" si="35"/>
        <v>0</v>
      </c>
      <c r="DO42" s="24">
        <f t="shared" si="35"/>
        <v>0</v>
      </c>
      <c r="DP42" s="24">
        <f t="shared" si="35"/>
        <v>0</v>
      </c>
    </row>
    <row r="43" spans="1:120" ht="44.25" customHeight="1" x14ac:dyDescent="0.25">
      <c r="A43" s="30"/>
      <c r="B43" s="22"/>
      <c r="C43" s="20" t="s">
        <v>142</v>
      </c>
      <c r="D43" s="32" t="s">
        <v>143</v>
      </c>
      <c r="E43" s="22">
        <v>410</v>
      </c>
      <c r="F43" s="23" t="s">
        <v>127</v>
      </c>
      <c r="G43" s="24">
        <f t="shared" si="29"/>
        <v>323850000</v>
      </c>
      <c r="H43" s="24"/>
      <c r="I43" s="24"/>
      <c r="J43" s="24"/>
      <c r="K43" s="24"/>
      <c r="L43" s="24"/>
      <c r="M43" s="24"/>
      <c r="N43" s="24">
        <v>323850000</v>
      </c>
      <c r="O43" s="24"/>
      <c r="P43" s="24"/>
      <c r="Q43" s="24"/>
      <c r="R43" s="24"/>
      <c r="S43" s="24"/>
      <c r="T43" s="24"/>
      <c r="U43" s="24"/>
      <c r="V43" s="24"/>
      <c r="W43" s="24"/>
      <c r="X43" s="24"/>
      <c r="Y43" s="24"/>
      <c r="Z43" s="24"/>
      <c r="AA43" s="24"/>
      <c r="AB43" s="24"/>
      <c r="AC43" s="25">
        <f>+AD43/G43</f>
        <v>0.12964849776130924</v>
      </c>
      <c r="AD43" s="24">
        <f t="shared" si="30"/>
        <v>41986666</v>
      </c>
      <c r="AE43" s="24"/>
      <c r="AF43" s="24"/>
      <c r="AG43" s="24"/>
      <c r="AH43" s="24"/>
      <c r="AI43" s="24"/>
      <c r="AJ43" s="24"/>
      <c r="AK43" s="24">
        <f>+'[2]ENERO 2018'!$P$451</f>
        <v>41986666</v>
      </c>
      <c r="AL43" s="24"/>
      <c r="AM43" s="24"/>
      <c r="AN43" s="24"/>
      <c r="AO43" s="24"/>
      <c r="AP43" s="24"/>
      <c r="AQ43" s="24"/>
      <c r="AR43" s="24"/>
      <c r="AS43" s="24"/>
      <c r="AT43" s="24"/>
      <c r="AU43" s="24"/>
      <c r="AV43" s="24"/>
      <c r="AW43" s="24"/>
      <c r="AX43" s="24"/>
      <c r="AY43" s="24"/>
      <c r="AZ43" s="25">
        <f>1-AC43</f>
        <v>0.87035150223869073</v>
      </c>
      <c r="BA43" s="24">
        <f t="shared" si="36"/>
        <v>281863334</v>
      </c>
      <c r="BB43" s="24">
        <f>H43-AE43</f>
        <v>0</v>
      </c>
      <c r="BC43" s="24">
        <f>I43-AF43</f>
        <v>0</v>
      </c>
      <c r="BD43" s="24">
        <f t="shared" si="31"/>
        <v>0</v>
      </c>
      <c r="BE43" s="24">
        <f t="shared" si="31"/>
        <v>0</v>
      </c>
      <c r="BF43" s="24">
        <f t="shared" si="31"/>
        <v>0</v>
      </c>
      <c r="BG43" s="24">
        <f t="shared" si="31"/>
        <v>0</v>
      </c>
      <c r="BH43" s="24">
        <f t="shared" si="31"/>
        <v>281863334</v>
      </c>
      <c r="BI43" s="24">
        <f t="shared" si="31"/>
        <v>0</v>
      </c>
      <c r="BJ43" s="24">
        <f t="shared" si="31"/>
        <v>0</v>
      </c>
      <c r="BK43" s="24">
        <f t="shared" si="31"/>
        <v>0</v>
      </c>
      <c r="BL43" s="24">
        <f t="shared" si="31"/>
        <v>0</v>
      </c>
      <c r="BM43" s="24">
        <f t="shared" si="31"/>
        <v>0</v>
      </c>
      <c r="BN43" s="24">
        <f t="shared" si="31"/>
        <v>0</v>
      </c>
      <c r="BO43" s="24">
        <f t="shared" si="31"/>
        <v>0</v>
      </c>
      <c r="BP43" s="24">
        <f t="shared" si="31"/>
        <v>0</v>
      </c>
      <c r="BQ43" s="24">
        <f t="shared" si="31"/>
        <v>0</v>
      </c>
      <c r="BR43" s="24">
        <f t="shared" si="32"/>
        <v>0</v>
      </c>
      <c r="BS43" s="24">
        <f t="shared" si="32"/>
        <v>0</v>
      </c>
      <c r="BT43" s="24">
        <f t="shared" si="32"/>
        <v>0</v>
      </c>
      <c r="BU43" s="24">
        <f t="shared" si="32"/>
        <v>0</v>
      </c>
      <c r="BV43" s="24">
        <f t="shared" si="32"/>
        <v>0</v>
      </c>
      <c r="BW43" s="25">
        <f>+BX43/G43</f>
        <v>0.12964849776130924</v>
      </c>
      <c r="BX43" s="24">
        <f>SUM(BY43:CS43)</f>
        <v>41986666</v>
      </c>
      <c r="BY43" s="24"/>
      <c r="BZ43" s="24"/>
      <c r="CA43" s="24"/>
      <c r="CB43" s="24"/>
      <c r="CC43" s="24"/>
      <c r="CD43" s="24"/>
      <c r="CE43" s="24">
        <f>+'[2]ENERO 2018'!$H$449</f>
        <v>41986666</v>
      </c>
      <c r="CF43" s="24"/>
      <c r="CG43" s="24"/>
      <c r="CH43" s="24"/>
      <c r="CI43" s="24"/>
      <c r="CJ43" s="24"/>
      <c r="CK43" s="24"/>
      <c r="CL43" s="24"/>
      <c r="CM43" s="24"/>
      <c r="CN43" s="24"/>
      <c r="CO43" s="24"/>
      <c r="CP43" s="24"/>
      <c r="CQ43" s="24"/>
      <c r="CR43" s="24"/>
      <c r="CS43" s="24"/>
      <c r="CT43" s="25">
        <f t="shared" si="7"/>
        <v>0.87035150223869073</v>
      </c>
      <c r="CU43" s="24">
        <f t="shared" si="37"/>
        <v>281863334</v>
      </c>
      <c r="CV43" s="24">
        <f>H43-BY43</f>
        <v>0</v>
      </c>
      <c r="CW43" s="24">
        <f>I43-BZ43</f>
        <v>0</v>
      </c>
      <c r="CX43" s="24">
        <f t="shared" si="34"/>
        <v>0</v>
      </c>
      <c r="CY43" s="24">
        <f t="shared" si="34"/>
        <v>0</v>
      </c>
      <c r="CZ43" s="24">
        <f t="shared" si="34"/>
        <v>0</v>
      </c>
      <c r="DA43" s="24">
        <f t="shared" si="34"/>
        <v>0</v>
      </c>
      <c r="DB43" s="24">
        <f t="shared" si="34"/>
        <v>281863334</v>
      </c>
      <c r="DC43" s="24">
        <f t="shared" si="34"/>
        <v>0</v>
      </c>
      <c r="DD43" s="24">
        <f t="shared" si="34"/>
        <v>0</v>
      </c>
      <c r="DE43" s="24">
        <f t="shared" si="34"/>
        <v>0</v>
      </c>
      <c r="DF43" s="24">
        <f t="shared" si="34"/>
        <v>0</v>
      </c>
      <c r="DG43" s="24">
        <f t="shared" si="34"/>
        <v>0</v>
      </c>
      <c r="DH43" s="24">
        <f t="shared" si="34"/>
        <v>0</v>
      </c>
      <c r="DI43" s="24">
        <f t="shared" si="34"/>
        <v>0</v>
      </c>
      <c r="DJ43" s="24">
        <f t="shared" si="34"/>
        <v>0</v>
      </c>
      <c r="DK43" s="24">
        <f t="shared" si="34"/>
        <v>0</v>
      </c>
      <c r="DL43" s="24">
        <f t="shared" si="35"/>
        <v>0</v>
      </c>
      <c r="DM43" s="24">
        <f t="shared" si="35"/>
        <v>0</v>
      </c>
      <c r="DN43" s="24">
        <f t="shared" si="35"/>
        <v>0</v>
      </c>
      <c r="DO43" s="24">
        <f t="shared" si="35"/>
        <v>0</v>
      </c>
      <c r="DP43" s="24">
        <f t="shared" si="35"/>
        <v>0</v>
      </c>
    </row>
    <row r="44" spans="1:120" ht="30.75" customHeight="1" x14ac:dyDescent="0.25">
      <c r="A44" s="30"/>
      <c r="B44" s="198" t="s">
        <v>144</v>
      </c>
      <c r="C44" s="31" t="s">
        <v>145</v>
      </c>
      <c r="D44" s="32" t="s">
        <v>146</v>
      </c>
      <c r="E44" s="22">
        <v>410</v>
      </c>
      <c r="F44" s="23" t="s">
        <v>127</v>
      </c>
      <c r="G44" s="24">
        <f t="shared" si="29"/>
        <v>13000000</v>
      </c>
      <c r="H44" s="24"/>
      <c r="I44" s="24"/>
      <c r="J44" s="24"/>
      <c r="K44" s="24"/>
      <c r="L44" s="24"/>
      <c r="M44" s="24"/>
      <c r="N44" s="24"/>
      <c r="O44" s="24">
        <v>5000000</v>
      </c>
      <c r="P44" s="24"/>
      <c r="Q44" s="24"/>
      <c r="R44" s="24">
        <v>8000000</v>
      </c>
      <c r="S44" s="24"/>
      <c r="T44" s="24"/>
      <c r="U44" s="24"/>
      <c r="V44" s="24"/>
      <c r="W44" s="24"/>
      <c r="X44" s="24"/>
      <c r="Y44" s="24"/>
      <c r="Z44" s="24"/>
      <c r="AA44" s="24"/>
      <c r="AB44" s="24"/>
      <c r="AC44" s="25">
        <f t="shared" ref="AC44:AC60" si="39">+AD44/G44</f>
        <v>0.15384615384615385</v>
      </c>
      <c r="AD44" s="24">
        <f t="shared" si="30"/>
        <v>2000000</v>
      </c>
      <c r="AE44" s="24"/>
      <c r="AF44" s="24"/>
      <c r="AG44" s="24"/>
      <c r="AH44" s="24"/>
      <c r="AI44" s="24"/>
      <c r="AJ44" s="24"/>
      <c r="AK44" s="24"/>
      <c r="AL44" s="24"/>
      <c r="AM44" s="24"/>
      <c r="AN44" s="24"/>
      <c r="AO44" s="24">
        <f>+'[2]ENERO 2018'!$T$480</f>
        <v>2000000</v>
      </c>
      <c r="AP44" s="24"/>
      <c r="AQ44" s="24"/>
      <c r="AR44" s="24"/>
      <c r="AS44" s="24"/>
      <c r="AT44" s="24"/>
      <c r="AU44" s="24"/>
      <c r="AV44" s="24"/>
      <c r="AW44" s="24"/>
      <c r="AX44" s="24"/>
      <c r="AY44" s="24"/>
      <c r="AZ44" s="25">
        <f t="shared" si="2"/>
        <v>0.84615384615384615</v>
      </c>
      <c r="BA44" s="24">
        <f t="shared" si="36"/>
        <v>11000000</v>
      </c>
      <c r="BB44" s="24">
        <f t="shared" si="31"/>
        <v>0</v>
      </c>
      <c r="BC44" s="24">
        <f t="shared" si="31"/>
        <v>0</v>
      </c>
      <c r="BD44" s="24">
        <f t="shared" si="31"/>
        <v>0</v>
      </c>
      <c r="BE44" s="24">
        <f t="shared" si="31"/>
        <v>0</v>
      </c>
      <c r="BF44" s="24">
        <f t="shared" si="31"/>
        <v>0</v>
      </c>
      <c r="BG44" s="24">
        <f t="shared" si="31"/>
        <v>0</v>
      </c>
      <c r="BH44" s="24">
        <f t="shared" si="31"/>
        <v>0</v>
      </c>
      <c r="BI44" s="24">
        <f t="shared" si="31"/>
        <v>5000000</v>
      </c>
      <c r="BJ44" s="24">
        <f t="shared" si="31"/>
        <v>0</v>
      </c>
      <c r="BK44" s="24">
        <f t="shared" si="31"/>
        <v>0</v>
      </c>
      <c r="BL44" s="24">
        <f t="shared" si="31"/>
        <v>6000000</v>
      </c>
      <c r="BM44" s="24">
        <f t="shared" si="31"/>
        <v>0</v>
      </c>
      <c r="BN44" s="24">
        <f t="shared" si="31"/>
        <v>0</v>
      </c>
      <c r="BO44" s="24">
        <f t="shared" si="31"/>
        <v>0</v>
      </c>
      <c r="BP44" s="24">
        <f t="shared" si="31"/>
        <v>0</v>
      </c>
      <c r="BQ44" s="24">
        <f t="shared" si="31"/>
        <v>0</v>
      </c>
      <c r="BR44" s="24">
        <f t="shared" si="32"/>
        <v>0</v>
      </c>
      <c r="BS44" s="24">
        <f t="shared" si="32"/>
        <v>0</v>
      </c>
      <c r="BT44" s="24">
        <f t="shared" si="32"/>
        <v>0</v>
      </c>
      <c r="BU44" s="24">
        <f t="shared" si="32"/>
        <v>0</v>
      </c>
      <c r="BV44" s="24">
        <f t="shared" si="32"/>
        <v>0</v>
      </c>
      <c r="BW44" s="25">
        <f t="shared" si="22"/>
        <v>0.15384615384615385</v>
      </c>
      <c r="BX44" s="24">
        <f t="shared" si="33"/>
        <v>2000000</v>
      </c>
      <c r="BY44" s="24"/>
      <c r="BZ44" s="24"/>
      <c r="CA44" s="24"/>
      <c r="CB44" s="24"/>
      <c r="CC44" s="24"/>
      <c r="CD44" s="24"/>
      <c r="CE44" s="24"/>
      <c r="CF44" s="24"/>
      <c r="CG44" s="24"/>
      <c r="CH44" s="24"/>
      <c r="CI44" s="24">
        <f>+'[2]ENERO 2018'!$H$478</f>
        <v>2000000</v>
      </c>
      <c r="CJ44" s="24"/>
      <c r="CK44" s="24"/>
      <c r="CL44" s="24"/>
      <c r="CM44" s="24"/>
      <c r="CN44" s="24"/>
      <c r="CO44" s="24"/>
      <c r="CP44" s="24"/>
      <c r="CQ44" s="24"/>
      <c r="CR44" s="24"/>
      <c r="CS44" s="24"/>
      <c r="CT44" s="25">
        <f t="shared" si="7"/>
        <v>0.84615384615384615</v>
      </c>
      <c r="CU44" s="24">
        <f t="shared" si="37"/>
        <v>11000000</v>
      </c>
      <c r="CV44" s="24">
        <f t="shared" si="34"/>
        <v>0</v>
      </c>
      <c r="CW44" s="24">
        <f t="shared" si="34"/>
        <v>0</v>
      </c>
      <c r="CX44" s="24">
        <f t="shared" si="34"/>
        <v>0</v>
      </c>
      <c r="CY44" s="24">
        <f t="shared" si="34"/>
        <v>0</v>
      </c>
      <c r="CZ44" s="24">
        <f t="shared" si="34"/>
        <v>0</v>
      </c>
      <c r="DA44" s="24">
        <f t="shared" si="34"/>
        <v>0</v>
      </c>
      <c r="DB44" s="24">
        <f t="shared" si="34"/>
        <v>0</v>
      </c>
      <c r="DC44" s="24">
        <f t="shared" si="34"/>
        <v>5000000</v>
      </c>
      <c r="DD44" s="24">
        <f t="shared" si="34"/>
        <v>0</v>
      </c>
      <c r="DE44" s="24">
        <f t="shared" si="34"/>
        <v>0</v>
      </c>
      <c r="DF44" s="24">
        <f t="shared" si="34"/>
        <v>6000000</v>
      </c>
      <c r="DG44" s="24">
        <f t="shared" si="34"/>
        <v>0</v>
      </c>
      <c r="DH44" s="24">
        <f t="shared" si="34"/>
        <v>0</v>
      </c>
      <c r="DI44" s="24">
        <f t="shared" si="34"/>
        <v>0</v>
      </c>
      <c r="DJ44" s="24">
        <f t="shared" si="34"/>
        <v>0</v>
      </c>
      <c r="DK44" s="24">
        <f t="shared" si="34"/>
        <v>0</v>
      </c>
      <c r="DL44" s="24">
        <f t="shared" si="35"/>
        <v>0</v>
      </c>
      <c r="DM44" s="24">
        <f t="shared" si="35"/>
        <v>0</v>
      </c>
      <c r="DN44" s="24">
        <f t="shared" si="35"/>
        <v>0</v>
      </c>
      <c r="DO44" s="24">
        <f t="shared" si="35"/>
        <v>0</v>
      </c>
      <c r="DP44" s="24">
        <f t="shared" si="35"/>
        <v>0</v>
      </c>
    </row>
    <row r="45" spans="1:120" ht="33" customHeight="1" x14ac:dyDescent="0.25">
      <c r="A45" s="30"/>
      <c r="B45" s="198"/>
      <c r="C45" s="20" t="s">
        <v>147</v>
      </c>
      <c r="D45" s="32" t="s">
        <v>148</v>
      </c>
      <c r="E45" s="22">
        <v>410</v>
      </c>
      <c r="F45" s="23" t="s">
        <v>149</v>
      </c>
      <c r="G45" s="24">
        <f t="shared" si="29"/>
        <v>18000000</v>
      </c>
      <c r="H45" s="24"/>
      <c r="I45" s="24"/>
      <c r="J45" s="24"/>
      <c r="K45" s="24"/>
      <c r="L45" s="24"/>
      <c r="M45" s="24"/>
      <c r="N45" s="24">
        <v>18000000</v>
      </c>
      <c r="O45" s="24"/>
      <c r="P45" s="24"/>
      <c r="Q45" s="24"/>
      <c r="R45" s="24"/>
      <c r="S45" s="24"/>
      <c r="T45" s="24"/>
      <c r="U45" s="24"/>
      <c r="V45" s="24"/>
      <c r="W45" s="24"/>
      <c r="X45" s="24"/>
      <c r="Y45" s="24"/>
      <c r="Z45" s="24"/>
      <c r="AA45" s="24"/>
      <c r="AB45" s="24"/>
      <c r="AC45" s="25">
        <f t="shared" si="39"/>
        <v>0.16666666666666666</v>
      </c>
      <c r="AD45" s="24">
        <f t="shared" si="30"/>
        <v>3000000</v>
      </c>
      <c r="AE45" s="24"/>
      <c r="AF45" s="24"/>
      <c r="AG45" s="24"/>
      <c r="AH45" s="24"/>
      <c r="AI45" s="24"/>
      <c r="AJ45" s="24"/>
      <c r="AK45" s="24">
        <f>+'[2]ENERO 2018'!$P$487</f>
        <v>3000000</v>
      </c>
      <c r="AL45" s="24"/>
      <c r="AM45" s="24"/>
      <c r="AN45" s="24"/>
      <c r="AO45" s="24"/>
      <c r="AP45" s="24"/>
      <c r="AQ45" s="24"/>
      <c r="AR45" s="24"/>
      <c r="AS45" s="24"/>
      <c r="AT45" s="24"/>
      <c r="AU45" s="24"/>
      <c r="AV45" s="24"/>
      <c r="AW45" s="24"/>
      <c r="AX45" s="24"/>
      <c r="AY45" s="24"/>
      <c r="AZ45" s="25">
        <f t="shared" si="2"/>
        <v>0.83333333333333337</v>
      </c>
      <c r="BA45" s="24">
        <f t="shared" si="36"/>
        <v>15000000</v>
      </c>
      <c r="BB45" s="24">
        <f t="shared" si="31"/>
        <v>0</v>
      </c>
      <c r="BC45" s="24">
        <f t="shared" si="31"/>
        <v>0</v>
      </c>
      <c r="BD45" s="24">
        <f t="shared" si="31"/>
        <v>0</v>
      </c>
      <c r="BE45" s="24">
        <f t="shared" si="31"/>
        <v>0</v>
      </c>
      <c r="BF45" s="24">
        <f t="shared" si="31"/>
        <v>0</v>
      </c>
      <c r="BG45" s="24">
        <f t="shared" si="31"/>
        <v>0</v>
      </c>
      <c r="BH45" s="24">
        <f t="shared" si="31"/>
        <v>15000000</v>
      </c>
      <c r="BI45" s="24">
        <f t="shared" si="31"/>
        <v>0</v>
      </c>
      <c r="BJ45" s="24">
        <f t="shared" si="31"/>
        <v>0</v>
      </c>
      <c r="BK45" s="24">
        <f t="shared" si="31"/>
        <v>0</v>
      </c>
      <c r="BL45" s="24">
        <f t="shared" si="31"/>
        <v>0</v>
      </c>
      <c r="BM45" s="24">
        <f t="shared" si="31"/>
        <v>0</v>
      </c>
      <c r="BN45" s="24">
        <f t="shared" si="31"/>
        <v>0</v>
      </c>
      <c r="BO45" s="24">
        <f t="shared" si="31"/>
        <v>0</v>
      </c>
      <c r="BP45" s="24">
        <f t="shared" si="31"/>
        <v>0</v>
      </c>
      <c r="BQ45" s="24">
        <f t="shared" si="31"/>
        <v>0</v>
      </c>
      <c r="BR45" s="24">
        <f t="shared" si="32"/>
        <v>0</v>
      </c>
      <c r="BS45" s="24">
        <f t="shared" si="32"/>
        <v>0</v>
      </c>
      <c r="BT45" s="24">
        <f t="shared" si="32"/>
        <v>0</v>
      </c>
      <c r="BU45" s="24">
        <f t="shared" si="32"/>
        <v>0</v>
      </c>
      <c r="BV45" s="24">
        <f t="shared" si="32"/>
        <v>0</v>
      </c>
      <c r="BW45" s="25">
        <f t="shared" si="22"/>
        <v>0.16666666666666666</v>
      </c>
      <c r="BX45" s="24">
        <f t="shared" si="33"/>
        <v>3000000</v>
      </c>
      <c r="BY45" s="24"/>
      <c r="BZ45" s="24"/>
      <c r="CA45" s="24"/>
      <c r="CB45" s="24"/>
      <c r="CC45" s="24"/>
      <c r="CD45" s="24"/>
      <c r="CE45" s="24">
        <f>+'[2]ENERO 2018'!$H$485</f>
        <v>3000000</v>
      </c>
      <c r="CF45" s="24"/>
      <c r="CG45" s="24"/>
      <c r="CH45" s="24"/>
      <c r="CI45" s="24"/>
      <c r="CJ45" s="24"/>
      <c r="CK45" s="24"/>
      <c r="CL45" s="24"/>
      <c r="CM45" s="24"/>
      <c r="CN45" s="24"/>
      <c r="CO45" s="24"/>
      <c r="CP45" s="24"/>
      <c r="CQ45" s="24"/>
      <c r="CR45" s="24"/>
      <c r="CS45" s="24"/>
      <c r="CT45" s="25">
        <f t="shared" si="7"/>
        <v>0.83333333333333337</v>
      </c>
      <c r="CU45" s="24">
        <f t="shared" si="37"/>
        <v>15000000</v>
      </c>
      <c r="CV45" s="24">
        <f t="shared" si="34"/>
        <v>0</v>
      </c>
      <c r="CW45" s="24">
        <f t="shared" si="34"/>
        <v>0</v>
      </c>
      <c r="CX45" s="24">
        <f t="shared" si="34"/>
        <v>0</v>
      </c>
      <c r="CY45" s="24">
        <f t="shared" si="34"/>
        <v>0</v>
      </c>
      <c r="CZ45" s="24">
        <f t="shared" si="34"/>
        <v>0</v>
      </c>
      <c r="DA45" s="24">
        <f t="shared" si="34"/>
        <v>0</v>
      </c>
      <c r="DB45" s="24">
        <f t="shared" si="34"/>
        <v>15000000</v>
      </c>
      <c r="DC45" s="24">
        <f t="shared" si="34"/>
        <v>0</v>
      </c>
      <c r="DD45" s="24">
        <f t="shared" si="34"/>
        <v>0</v>
      </c>
      <c r="DE45" s="24">
        <f t="shared" si="34"/>
        <v>0</v>
      </c>
      <c r="DF45" s="24">
        <f t="shared" si="34"/>
        <v>0</v>
      </c>
      <c r="DG45" s="24">
        <f t="shared" si="34"/>
        <v>0</v>
      </c>
      <c r="DH45" s="24">
        <f t="shared" si="34"/>
        <v>0</v>
      </c>
      <c r="DI45" s="24">
        <f t="shared" si="34"/>
        <v>0</v>
      </c>
      <c r="DJ45" s="24">
        <f t="shared" si="34"/>
        <v>0</v>
      </c>
      <c r="DK45" s="24">
        <f t="shared" si="34"/>
        <v>0</v>
      </c>
      <c r="DL45" s="24">
        <f t="shared" si="35"/>
        <v>0</v>
      </c>
      <c r="DM45" s="24">
        <f t="shared" si="35"/>
        <v>0</v>
      </c>
      <c r="DN45" s="24">
        <f t="shared" si="35"/>
        <v>0</v>
      </c>
      <c r="DO45" s="24">
        <f t="shared" si="35"/>
        <v>0</v>
      </c>
      <c r="DP45" s="24">
        <f t="shared" si="35"/>
        <v>0</v>
      </c>
    </row>
    <row r="46" spans="1:120" ht="52.5" customHeight="1" x14ac:dyDescent="0.25">
      <c r="A46" s="30"/>
      <c r="B46" s="198"/>
      <c r="C46" s="20" t="s">
        <v>150</v>
      </c>
      <c r="D46" s="32" t="s">
        <v>151</v>
      </c>
      <c r="E46" s="22">
        <v>410</v>
      </c>
      <c r="F46" s="23" t="s">
        <v>152</v>
      </c>
      <c r="G46" s="24">
        <f t="shared" si="29"/>
        <v>117000000</v>
      </c>
      <c r="H46" s="24"/>
      <c r="I46" s="24">
        <v>50000000</v>
      </c>
      <c r="J46" s="24"/>
      <c r="K46" s="24"/>
      <c r="L46" s="24"/>
      <c r="M46" s="24"/>
      <c r="N46" s="24"/>
      <c r="O46" s="24"/>
      <c r="P46" s="24"/>
      <c r="Q46" s="24"/>
      <c r="R46" s="24"/>
      <c r="S46" s="24"/>
      <c r="T46" s="24"/>
      <c r="U46" s="24"/>
      <c r="V46" s="24"/>
      <c r="W46" s="24"/>
      <c r="X46" s="24"/>
      <c r="Y46" s="24"/>
      <c r="Z46" s="24"/>
      <c r="AA46" s="24"/>
      <c r="AB46" s="24">
        <v>67000000</v>
      </c>
      <c r="AC46" s="25">
        <f t="shared" si="39"/>
        <v>8.6321025641025645E-2</v>
      </c>
      <c r="AD46" s="24">
        <f t="shared" si="30"/>
        <v>10099560</v>
      </c>
      <c r="AE46" s="24"/>
      <c r="AF46" s="24">
        <f>+'[1]FEBRERO 2018'!$K$555</f>
        <v>7099560</v>
      </c>
      <c r="AG46" s="24"/>
      <c r="AH46" s="24"/>
      <c r="AI46" s="24"/>
      <c r="AJ46" s="24"/>
      <c r="AK46" s="24"/>
      <c r="AL46" s="24"/>
      <c r="AM46" s="24"/>
      <c r="AN46" s="24"/>
      <c r="AO46" s="24"/>
      <c r="AP46" s="24"/>
      <c r="AQ46" s="24"/>
      <c r="AR46" s="24"/>
      <c r="AS46" s="24"/>
      <c r="AT46" s="24"/>
      <c r="AU46" s="24"/>
      <c r="AV46" s="24"/>
      <c r="AW46" s="24"/>
      <c r="AX46" s="24"/>
      <c r="AY46" s="24">
        <f>+'[2]ENERO 2018'!$AF$494</f>
        <v>3000000</v>
      </c>
      <c r="AZ46" s="25">
        <f t="shared" si="2"/>
        <v>0.91367897435897438</v>
      </c>
      <c r="BA46" s="24">
        <f t="shared" si="36"/>
        <v>106900440</v>
      </c>
      <c r="BB46" s="24">
        <f t="shared" si="31"/>
        <v>0</v>
      </c>
      <c r="BC46" s="24">
        <f t="shared" si="31"/>
        <v>42900440</v>
      </c>
      <c r="BD46" s="24">
        <f t="shared" si="31"/>
        <v>0</v>
      </c>
      <c r="BE46" s="24">
        <f t="shared" si="31"/>
        <v>0</v>
      </c>
      <c r="BF46" s="24">
        <f t="shared" si="31"/>
        <v>0</v>
      </c>
      <c r="BG46" s="24">
        <f t="shared" si="31"/>
        <v>0</v>
      </c>
      <c r="BH46" s="24">
        <f t="shared" si="31"/>
        <v>0</v>
      </c>
      <c r="BI46" s="24">
        <f t="shared" si="31"/>
        <v>0</v>
      </c>
      <c r="BJ46" s="24">
        <f t="shared" si="31"/>
        <v>0</v>
      </c>
      <c r="BK46" s="24">
        <f t="shared" si="31"/>
        <v>0</v>
      </c>
      <c r="BL46" s="24">
        <f t="shared" si="31"/>
        <v>0</v>
      </c>
      <c r="BM46" s="24">
        <f t="shared" si="31"/>
        <v>0</v>
      </c>
      <c r="BN46" s="24">
        <f t="shared" si="31"/>
        <v>0</v>
      </c>
      <c r="BO46" s="24">
        <f t="shared" si="31"/>
        <v>0</v>
      </c>
      <c r="BP46" s="24">
        <f t="shared" si="31"/>
        <v>0</v>
      </c>
      <c r="BQ46" s="24">
        <f t="shared" si="31"/>
        <v>0</v>
      </c>
      <c r="BR46" s="24">
        <f t="shared" si="32"/>
        <v>0</v>
      </c>
      <c r="BS46" s="24">
        <f t="shared" si="32"/>
        <v>0</v>
      </c>
      <c r="BT46" s="24">
        <f t="shared" si="32"/>
        <v>0</v>
      </c>
      <c r="BU46" s="24">
        <f t="shared" si="32"/>
        <v>0</v>
      </c>
      <c r="BV46" s="24">
        <f t="shared" si="32"/>
        <v>64000000</v>
      </c>
      <c r="BW46" s="25">
        <f t="shared" si="22"/>
        <v>2.3714188034188035E-2</v>
      </c>
      <c r="BX46" s="24">
        <f t="shared" si="33"/>
        <v>2774560</v>
      </c>
      <c r="BY46" s="24"/>
      <c r="BZ46" s="24">
        <f>+'[1]FEBRERO 2018'!$H$553</f>
        <v>2774560</v>
      </c>
      <c r="CA46" s="24"/>
      <c r="CB46" s="24"/>
      <c r="CC46" s="24"/>
      <c r="CD46" s="24"/>
      <c r="CE46" s="24"/>
      <c r="CF46" s="24"/>
      <c r="CG46" s="24"/>
      <c r="CH46" s="24"/>
      <c r="CI46" s="24"/>
      <c r="CJ46" s="24"/>
      <c r="CK46" s="24"/>
      <c r="CL46" s="24"/>
      <c r="CM46" s="24"/>
      <c r="CN46" s="24"/>
      <c r="CO46" s="24"/>
      <c r="CP46" s="24"/>
      <c r="CQ46" s="24"/>
      <c r="CR46" s="24"/>
      <c r="CS46" s="24"/>
      <c r="CT46" s="25">
        <f t="shared" si="7"/>
        <v>0.97628581196581199</v>
      </c>
      <c r="CU46" s="24">
        <f t="shared" si="37"/>
        <v>114225440</v>
      </c>
      <c r="CV46" s="24">
        <f t="shared" si="34"/>
        <v>0</v>
      </c>
      <c r="CW46" s="24">
        <f t="shared" si="34"/>
        <v>47225440</v>
      </c>
      <c r="CX46" s="24">
        <f t="shared" si="34"/>
        <v>0</v>
      </c>
      <c r="CY46" s="24">
        <f t="shared" si="34"/>
        <v>0</v>
      </c>
      <c r="CZ46" s="24">
        <f t="shared" si="34"/>
        <v>0</v>
      </c>
      <c r="DA46" s="24">
        <f t="shared" si="34"/>
        <v>0</v>
      </c>
      <c r="DB46" s="24">
        <f t="shared" si="34"/>
        <v>0</v>
      </c>
      <c r="DC46" s="24">
        <f t="shared" si="34"/>
        <v>0</v>
      </c>
      <c r="DD46" s="24">
        <f t="shared" si="34"/>
        <v>0</v>
      </c>
      <c r="DE46" s="24">
        <f t="shared" si="34"/>
        <v>0</v>
      </c>
      <c r="DF46" s="24">
        <f t="shared" si="34"/>
        <v>0</v>
      </c>
      <c r="DG46" s="24">
        <f t="shared" si="34"/>
        <v>0</v>
      </c>
      <c r="DH46" s="24">
        <f t="shared" si="34"/>
        <v>0</v>
      </c>
      <c r="DI46" s="24">
        <f t="shared" si="34"/>
        <v>0</v>
      </c>
      <c r="DJ46" s="24">
        <f t="shared" si="34"/>
        <v>0</v>
      </c>
      <c r="DK46" s="24">
        <f t="shared" si="34"/>
        <v>0</v>
      </c>
      <c r="DL46" s="24">
        <f t="shared" si="35"/>
        <v>0</v>
      </c>
      <c r="DM46" s="24">
        <f t="shared" si="35"/>
        <v>0</v>
      </c>
      <c r="DN46" s="24">
        <f t="shared" si="35"/>
        <v>0</v>
      </c>
      <c r="DO46" s="24">
        <f t="shared" si="35"/>
        <v>0</v>
      </c>
      <c r="DP46" s="24">
        <f t="shared" si="35"/>
        <v>67000000</v>
      </c>
    </row>
    <row r="47" spans="1:120" ht="35.25" customHeight="1" x14ac:dyDescent="0.25">
      <c r="A47" s="30"/>
      <c r="B47" s="198"/>
      <c r="C47" s="20" t="s">
        <v>153</v>
      </c>
      <c r="D47" s="32" t="s">
        <v>154</v>
      </c>
      <c r="E47" s="22">
        <v>410</v>
      </c>
      <c r="F47" s="23" t="s">
        <v>155</v>
      </c>
      <c r="G47" s="24">
        <f t="shared" si="29"/>
        <v>5000000</v>
      </c>
      <c r="H47" s="24"/>
      <c r="I47" s="24"/>
      <c r="J47" s="24"/>
      <c r="K47" s="24"/>
      <c r="L47" s="24"/>
      <c r="M47" s="24"/>
      <c r="N47" s="24"/>
      <c r="O47" s="24"/>
      <c r="P47" s="24"/>
      <c r="Q47" s="24"/>
      <c r="R47" s="24"/>
      <c r="S47" s="24"/>
      <c r="T47" s="24"/>
      <c r="U47" s="24"/>
      <c r="V47" s="24"/>
      <c r="W47" s="24"/>
      <c r="X47" s="24"/>
      <c r="Y47" s="24"/>
      <c r="Z47" s="24"/>
      <c r="AA47" s="24"/>
      <c r="AB47" s="24">
        <v>5000000</v>
      </c>
      <c r="AC47" s="25">
        <f t="shared" si="39"/>
        <v>0.25019059999999999</v>
      </c>
      <c r="AD47" s="24">
        <f t="shared" si="30"/>
        <v>1250953</v>
      </c>
      <c r="AE47" s="24"/>
      <c r="AF47" s="24"/>
      <c r="AG47" s="24"/>
      <c r="AH47" s="24"/>
      <c r="AI47" s="24"/>
      <c r="AJ47" s="24"/>
      <c r="AK47" s="24"/>
      <c r="AL47" s="24"/>
      <c r="AM47" s="24"/>
      <c r="AN47" s="24"/>
      <c r="AO47" s="24"/>
      <c r="AP47" s="24"/>
      <c r="AQ47" s="24"/>
      <c r="AR47" s="24"/>
      <c r="AS47" s="24"/>
      <c r="AT47" s="24"/>
      <c r="AU47" s="24"/>
      <c r="AV47" s="24"/>
      <c r="AW47" s="24"/>
      <c r="AX47" s="24"/>
      <c r="AY47" s="24">
        <f>+'[1]FEBRERO 2018'!$G$564</f>
        <v>1250953</v>
      </c>
      <c r="AZ47" s="25">
        <f t="shared" si="2"/>
        <v>0.74980939999999996</v>
      </c>
      <c r="BA47" s="24">
        <f t="shared" si="36"/>
        <v>3749047</v>
      </c>
      <c r="BB47" s="24">
        <f t="shared" si="31"/>
        <v>0</v>
      </c>
      <c r="BC47" s="24">
        <f t="shared" si="31"/>
        <v>0</v>
      </c>
      <c r="BD47" s="24">
        <f t="shared" si="31"/>
        <v>0</v>
      </c>
      <c r="BE47" s="24">
        <f t="shared" si="31"/>
        <v>0</v>
      </c>
      <c r="BF47" s="24">
        <f t="shared" si="31"/>
        <v>0</v>
      </c>
      <c r="BG47" s="24">
        <f t="shared" si="31"/>
        <v>0</v>
      </c>
      <c r="BH47" s="24">
        <f t="shared" si="31"/>
        <v>0</v>
      </c>
      <c r="BI47" s="24">
        <f t="shared" si="31"/>
        <v>0</v>
      </c>
      <c r="BJ47" s="24">
        <f t="shared" si="31"/>
        <v>0</v>
      </c>
      <c r="BK47" s="24">
        <f t="shared" si="31"/>
        <v>0</v>
      </c>
      <c r="BL47" s="24">
        <f t="shared" si="31"/>
        <v>0</v>
      </c>
      <c r="BM47" s="24">
        <f t="shared" si="31"/>
        <v>0</v>
      </c>
      <c r="BN47" s="24">
        <f t="shared" si="31"/>
        <v>0</v>
      </c>
      <c r="BO47" s="24">
        <f t="shared" si="31"/>
        <v>0</v>
      </c>
      <c r="BP47" s="24">
        <f t="shared" si="31"/>
        <v>0</v>
      </c>
      <c r="BQ47" s="24">
        <f t="shared" si="31"/>
        <v>0</v>
      </c>
      <c r="BR47" s="24">
        <f t="shared" si="32"/>
        <v>0</v>
      </c>
      <c r="BS47" s="24">
        <f t="shared" si="32"/>
        <v>0</v>
      </c>
      <c r="BT47" s="24">
        <f t="shared" si="32"/>
        <v>0</v>
      </c>
      <c r="BU47" s="24">
        <f t="shared" si="32"/>
        <v>0</v>
      </c>
      <c r="BV47" s="24">
        <f t="shared" si="32"/>
        <v>3749047</v>
      </c>
      <c r="BW47" s="25">
        <f t="shared" si="22"/>
        <v>0.25019059999999999</v>
      </c>
      <c r="BX47" s="24">
        <f t="shared" si="33"/>
        <v>1250953</v>
      </c>
      <c r="BY47" s="24"/>
      <c r="BZ47" s="24"/>
      <c r="CA47" s="24"/>
      <c r="CB47" s="24"/>
      <c r="CC47" s="24"/>
      <c r="CD47" s="24"/>
      <c r="CE47" s="24"/>
      <c r="CF47" s="24"/>
      <c r="CG47" s="24"/>
      <c r="CH47" s="24"/>
      <c r="CI47" s="24"/>
      <c r="CJ47" s="24"/>
      <c r="CK47" s="24"/>
      <c r="CL47" s="24"/>
      <c r="CM47" s="24"/>
      <c r="CN47" s="24"/>
      <c r="CO47" s="24"/>
      <c r="CP47" s="24"/>
      <c r="CQ47" s="24"/>
      <c r="CR47" s="24"/>
      <c r="CS47" s="24">
        <f>+'[1]FEBRERO 2018'!$H$564</f>
        <v>1250953</v>
      </c>
      <c r="CT47" s="25">
        <f t="shared" si="7"/>
        <v>0.74980939999999996</v>
      </c>
      <c r="CU47" s="24">
        <f t="shared" si="37"/>
        <v>3749047</v>
      </c>
      <c r="CV47" s="24">
        <f t="shared" si="34"/>
        <v>0</v>
      </c>
      <c r="CW47" s="24">
        <f t="shared" si="34"/>
        <v>0</v>
      </c>
      <c r="CX47" s="24">
        <f t="shared" si="34"/>
        <v>0</v>
      </c>
      <c r="CY47" s="24">
        <f t="shared" si="34"/>
        <v>0</v>
      </c>
      <c r="CZ47" s="24">
        <f t="shared" si="34"/>
        <v>0</v>
      </c>
      <c r="DA47" s="24">
        <f t="shared" si="34"/>
        <v>0</v>
      </c>
      <c r="DB47" s="24">
        <f t="shared" si="34"/>
        <v>0</v>
      </c>
      <c r="DC47" s="24">
        <f t="shared" si="34"/>
        <v>0</v>
      </c>
      <c r="DD47" s="24">
        <f t="shared" si="34"/>
        <v>0</v>
      </c>
      <c r="DE47" s="24">
        <f t="shared" si="34"/>
        <v>0</v>
      </c>
      <c r="DF47" s="24">
        <f t="shared" si="34"/>
        <v>0</v>
      </c>
      <c r="DG47" s="24">
        <f t="shared" si="34"/>
        <v>0</v>
      </c>
      <c r="DH47" s="24">
        <f t="shared" si="34"/>
        <v>0</v>
      </c>
      <c r="DI47" s="24">
        <f t="shared" si="34"/>
        <v>0</v>
      </c>
      <c r="DJ47" s="24">
        <f t="shared" si="34"/>
        <v>0</v>
      </c>
      <c r="DK47" s="24">
        <f t="shared" si="34"/>
        <v>0</v>
      </c>
      <c r="DL47" s="24">
        <f t="shared" si="35"/>
        <v>0</v>
      </c>
      <c r="DM47" s="24">
        <f t="shared" si="35"/>
        <v>0</v>
      </c>
      <c r="DN47" s="24">
        <f t="shared" si="35"/>
        <v>0</v>
      </c>
      <c r="DO47" s="24">
        <f t="shared" si="35"/>
        <v>0</v>
      </c>
      <c r="DP47" s="24">
        <f t="shared" si="35"/>
        <v>3749047</v>
      </c>
    </row>
    <row r="48" spans="1:120" ht="55.5" customHeight="1" x14ac:dyDescent="0.25">
      <c r="A48" s="30"/>
      <c r="B48" s="198"/>
      <c r="C48" s="20" t="s">
        <v>156</v>
      </c>
      <c r="D48" s="32" t="s">
        <v>157</v>
      </c>
      <c r="E48" s="22">
        <v>410</v>
      </c>
      <c r="F48" s="23" t="s">
        <v>127</v>
      </c>
      <c r="G48" s="24">
        <f t="shared" si="29"/>
        <v>203780728</v>
      </c>
      <c r="H48" s="24"/>
      <c r="I48" s="24">
        <v>150000000</v>
      </c>
      <c r="J48" s="24"/>
      <c r="K48" s="24"/>
      <c r="L48" s="24"/>
      <c r="M48" s="24"/>
      <c r="N48" s="24"/>
      <c r="O48" s="24"/>
      <c r="P48" s="24"/>
      <c r="Q48" s="24"/>
      <c r="R48" s="24"/>
      <c r="S48" s="24"/>
      <c r="T48" s="24"/>
      <c r="U48" s="24"/>
      <c r="V48" s="24"/>
      <c r="W48" s="24"/>
      <c r="X48" s="24"/>
      <c r="Y48" s="24"/>
      <c r="Z48" s="24"/>
      <c r="AA48" s="24">
        <v>53780728</v>
      </c>
      <c r="AB48" s="24"/>
      <c r="AC48" s="25">
        <f>+AD48/G48</f>
        <v>0.73608530832218833</v>
      </c>
      <c r="AD48" s="24">
        <f t="shared" si="30"/>
        <v>150000000</v>
      </c>
      <c r="AE48" s="24"/>
      <c r="AF48" s="24">
        <f>+'[2]ENERO 2018'!$K$527</f>
        <v>150000000</v>
      </c>
      <c r="AG48" s="24"/>
      <c r="AH48" s="24"/>
      <c r="AI48" s="24"/>
      <c r="AJ48" s="24"/>
      <c r="AK48" s="24"/>
      <c r="AL48" s="24"/>
      <c r="AM48" s="24"/>
      <c r="AN48" s="24"/>
      <c r="AO48" s="24"/>
      <c r="AP48" s="24"/>
      <c r="AQ48" s="24"/>
      <c r="AR48" s="24"/>
      <c r="AS48" s="24"/>
      <c r="AT48" s="24"/>
      <c r="AU48" s="24"/>
      <c r="AV48" s="24"/>
      <c r="AW48" s="24"/>
      <c r="AX48" s="24"/>
      <c r="AY48" s="24"/>
      <c r="AZ48" s="25">
        <f>1-AC48</f>
        <v>0.26391469167781167</v>
      </c>
      <c r="BA48" s="24">
        <f t="shared" si="36"/>
        <v>53780728</v>
      </c>
      <c r="BB48" s="24">
        <f>H48-AE48</f>
        <v>0</v>
      </c>
      <c r="BC48" s="24">
        <f>I48-AF48</f>
        <v>0</v>
      </c>
      <c r="BD48" s="24">
        <f t="shared" si="31"/>
        <v>0</v>
      </c>
      <c r="BE48" s="24">
        <f t="shared" si="31"/>
        <v>0</v>
      </c>
      <c r="BF48" s="24">
        <f t="shared" si="31"/>
        <v>0</v>
      </c>
      <c r="BG48" s="24">
        <f t="shared" si="31"/>
        <v>0</v>
      </c>
      <c r="BH48" s="24">
        <f t="shared" si="31"/>
        <v>0</v>
      </c>
      <c r="BI48" s="24">
        <f t="shared" si="31"/>
        <v>0</v>
      </c>
      <c r="BJ48" s="24">
        <f t="shared" si="31"/>
        <v>0</v>
      </c>
      <c r="BK48" s="24">
        <f t="shared" si="31"/>
        <v>0</v>
      </c>
      <c r="BL48" s="24">
        <f t="shared" si="31"/>
        <v>0</v>
      </c>
      <c r="BM48" s="24">
        <f t="shared" si="31"/>
        <v>0</v>
      </c>
      <c r="BN48" s="24">
        <f t="shared" si="31"/>
        <v>0</v>
      </c>
      <c r="BO48" s="24">
        <f t="shared" si="31"/>
        <v>0</v>
      </c>
      <c r="BP48" s="24">
        <f t="shared" si="31"/>
        <v>0</v>
      </c>
      <c r="BQ48" s="24">
        <f t="shared" si="31"/>
        <v>0</v>
      </c>
      <c r="BR48" s="24">
        <f t="shared" si="32"/>
        <v>0</v>
      </c>
      <c r="BS48" s="24">
        <f t="shared" si="32"/>
        <v>0</v>
      </c>
      <c r="BT48" s="24">
        <f t="shared" si="32"/>
        <v>0</v>
      </c>
      <c r="BU48" s="24">
        <f t="shared" si="32"/>
        <v>53780728</v>
      </c>
      <c r="BV48" s="24">
        <f t="shared" si="32"/>
        <v>0</v>
      </c>
      <c r="BW48" s="25">
        <f>+BX48/G48</f>
        <v>0.27536407171928445</v>
      </c>
      <c r="BX48" s="24">
        <f>SUM(BY48:CS48)</f>
        <v>56113891</v>
      </c>
      <c r="BY48" s="24"/>
      <c r="BZ48" s="24">
        <f>+'[1]FEBRERO 2018'!$H$571</f>
        <v>56113891</v>
      </c>
      <c r="CA48" s="24"/>
      <c r="CB48" s="24"/>
      <c r="CC48" s="24"/>
      <c r="CD48" s="24"/>
      <c r="CE48" s="24"/>
      <c r="CF48" s="24"/>
      <c r="CG48" s="24"/>
      <c r="CH48" s="24"/>
      <c r="CI48" s="24"/>
      <c r="CJ48" s="24"/>
      <c r="CK48" s="24"/>
      <c r="CL48" s="24"/>
      <c r="CM48" s="24"/>
      <c r="CN48" s="24"/>
      <c r="CO48" s="24"/>
      <c r="CP48" s="24"/>
      <c r="CQ48" s="24"/>
      <c r="CR48" s="24"/>
      <c r="CS48" s="24"/>
      <c r="CT48" s="25">
        <f>1-BW48</f>
        <v>0.72463592828071555</v>
      </c>
      <c r="CU48" s="24">
        <f t="shared" si="37"/>
        <v>147666837</v>
      </c>
      <c r="CV48" s="24">
        <f>H48-BY48</f>
        <v>0</v>
      </c>
      <c r="CW48" s="24">
        <f>I48-BZ48</f>
        <v>93886109</v>
      </c>
      <c r="CX48" s="24">
        <f t="shared" si="34"/>
        <v>0</v>
      </c>
      <c r="CY48" s="24">
        <f t="shared" si="34"/>
        <v>0</v>
      </c>
      <c r="CZ48" s="24">
        <f t="shared" si="34"/>
        <v>0</v>
      </c>
      <c r="DA48" s="24">
        <f t="shared" si="34"/>
        <v>0</v>
      </c>
      <c r="DB48" s="24">
        <f t="shared" si="34"/>
        <v>0</v>
      </c>
      <c r="DC48" s="24">
        <f t="shared" si="34"/>
        <v>0</v>
      </c>
      <c r="DD48" s="24">
        <f t="shared" si="34"/>
        <v>0</v>
      </c>
      <c r="DE48" s="24">
        <f t="shared" si="34"/>
        <v>0</v>
      </c>
      <c r="DF48" s="24">
        <f t="shared" si="34"/>
        <v>0</v>
      </c>
      <c r="DG48" s="24">
        <f t="shared" si="34"/>
        <v>0</v>
      </c>
      <c r="DH48" s="24">
        <f t="shared" si="34"/>
        <v>0</v>
      </c>
      <c r="DI48" s="24">
        <f t="shared" si="34"/>
        <v>0</v>
      </c>
      <c r="DJ48" s="24">
        <f t="shared" si="34"/>
        <v>0</v>
      </c>
      <c r="DK48" s="24">
        <f t="shared" si="34"/>
        <v>0</v>
      </c>
      <c r="DL48" s="24">
        <f t="shared" si="35"/>
        <v>0</v>
      </c>
      <c r="DM48" s="24">
        <f t="shared" si="35"/>
        <v>0</v>
      </c>
      <c r="DN48" s="24">
        <f t="shared" si="35"/>
        <v>0</v>
      </c>
      <c r="DO48" s="24">
        <f t="shared" si="35"/>
        <v>53780728</v>
      </c>
      <c r="DP48" s="24">
        <f t="shared" si="35"/>
        <v>0</v>
      </c>
    </row>
    <row r="49" spans="1:121" ht="60" customHeight="1" x14ac:dyDescent="0.25">
      <c r="A49" s="30"/>
      <c r="B49" s="198"/>
      <c r="C49" s="20" t="s">
        <v>158</v>
      </c>
      <c r="D49" s="21" t="s">
        <v>159</v>
      </c>
      <c r="E49" s="22">
        <v>410</v>
      </c>
      <c r="F49" s="23" t="s">
        <v>160</v>
      </c>
      <c r="G49" s="24">
        <f t="shared" si="29"/>
        <v>3000000</v>
      </c>
      <c r="H49" s="24"/>
      <c r="I49" s="24">
        <v>3000000</v>
      </c>
      <c r="J49" s="24"/>
      <c r="K49" s="24"/>
      <c r="L49" s="24"/>
      <c r="M49" s="24"/>
      <c r="N49" s="24"/>
      <c r="O49" s="24"/>
      <c r="P49" s="24"/>
      <c r="Q49" s="24"/>
      <c r="R49" s="24"/>
      <c r="S49" s="24"/>
      <c r="T49" s="24"/>
      <c r="U49" s="24"/>
      <c r="V49" s="24"/>
      <c r="W49" s="24"/>
      <c r="X49" s="24"/>
      <c r="Y49" s="24"/>
      <c r="Z49" s="24"/>
      <c r="AA49" s="24"/>
      <c r="AB49" s="24"/>
      <c r="AC49" s="25">
        <f t="shared" si="39"/>
        <v>0</v>
      </c>
      <c r="AD49" s="24">
        <f t="shared" si="30"/>
        <v>0</v>
      </c>
      <c r="AE49" s="24"/>
      <c r="AF49" s="24"/>
      <c r="AG49" s="24"/>
      <c r="AH49" s="24"/>
      <c r="AI49" s="24"/>
      <c r="AJ49" s="24"/>
      <c r="AK49" s="24"/>
      <c r="AL49" s="24"/>
      <c r="AM49" s="24"/>
      <c r="AN49" s="24"/>
      <c r="AO49" s="24"/>
      <c r="AP49" s="24"/>
      <c r="AQ49" s="24"/>
      <c r="AR49" s="24"/>
      <c r="AS49" s="24"/>
      <c r="AT49" s="24"/>
      <c r="AU49" s="24"/>
      <c r="AV49" s="24"/>
      <c r="AW49" s="24"/>
      <c r="AX49" s="24"/>
      <c r="AY49" s="24"/>
      <c r="AZ49" s="25">
        <f t="shared" si="2"/>
        <v>1</v>
      </c>
      <c r="BA49" s="24">
        <f t="shared" si="36"/>
        <v>3000000</v>
      </c>
      <c r="BB49" s="24">
        <f t="shared" si="31"/>
        <v>0</v>
      </c>
      <c r="BC49" s="24">
        <f t="shared" si="31"/>
        <v>3000000</v>
      </c>
      <c r="BD49" s="24">
        <f t="shared" si="31"/>
        <v>0</v>
      </c>
      <c r="BE49" s="24">
        <f t="shared" si="31"/>
        <v>0</v>
      </c>
      <c r="BF49" s="24">
        <f t="shared" si="31"/>
        <v>0</v>
      </c>
      <c r="BG49" s="24">
        <f t="shared" si="31"/>
        <v>0</v>
      </c>
      <c r="BH49" s="24">
        <f t="shared" si="31"/>
        <v>0</v>
      </c>
      <c r="BI49" s="24">
        <f t="shared" si="31"/>
        <v>0</v>
      </c>
      <c r="BJ49" s="24">
        <f t="shared" si="31"/>
        <v>0</v>
      </c>
      <c r="BK49" s="24">
        <f t="shared" si="31"/>
        <v>0</v>
      </c>
      <c r="BL49" s="24">
        <f t="shared" si="31"/>
        <v>0</v>
      </c>
      <c r="BM49" s="24">
        <f t="shared" si="31"/>
        <v>0</v>
      </c>
      <c r="BN49" s="24">
        <f t="shared" si="31"/>
        <v>0</v>
      </c>
      <c r="BO49" s="24">
        <f t="shared" si="31"/>
        <v>0</v>
      </c>
      <c r="BP49" s="24">
        <f t="shared" si="31"/>
        <v>0</v>
      </c>
      <c r="BQ49" s="24">
        <f t="shared" si="31"/>
        <v>0</v>
      </c>
      <c r="BR49" s="24">
        <f t="shared" si="32"/>
        <v>0</v>
      </c>
      <c r="BS49" s="24">
        <f t="shared" si="32"/>
        <v>0</v>
      </c>
      <c r="BT49" s="24">
        <f t="shared" si="32"/>
        <v>0</v>
      </c>
      <c r="BU49" s="24">
        <f t="shared" si="32"/>
        <v>0</v>
      </c>
      <c r="BV49" s="24">
        <f t="shared" si="32"/>
        <v>0</v>
      </c>
      <c r="BW49" s="25">
        <f t="shared" si="22"/>
        <v>0</v>
      </c>
      <c r="BX49" s="24">
        <f t="shared" si="33"/>
        <v>0</v>
      </c>
      <c r="BY49" s="24"/>
      <c r="BZ49" s="24"/>
      <c r="CA49" s="24"/>
      <c r="CB49" s="24"/>
      <c r="CC49" s="24"/>
      <c r="CD49" s="24"/>
      <c r="CE49" s="24"/>
      <c r="CF49" s="24"/>
      <c r="CG49" s="24"/>
      <c r="CH49" s="24"/>
      <c r="CI49" s="24"/>
      <c r="CJ49" s="24"/>
      <c r="CK49" s="24"/>
      <c r="CL49" s="24"/>
      <c r="CM49" s="24"/>
      <c r="CN49" s="24"/>
      <c r="CO49" s="24"/>
      <c r="CP49" s="24"/>
      <c r="CQ49" s="24"/>
      <c r="CR49" s="24"/>
      <c r="CS49" s="24"/>
      <c r="CT49" s="25">
        <f t="shared" si="7"/>
        <v>1</v>
      </c>
      <c r="CU49" s="24">
        <f t="shared" si="37"/>
        <v>3000000</v>
      </c>
      <c r="CV49" s="24">
        <f t="shared" si="34"/>
        <v>0</v>
      </c>
      <c r="CW49" s="24">
        <f t="shared" si="34"/>
        <v>3000000</v>
      </c>
      <c r="CX49" s="24">
        <f t="shared" si="34"/>
        <v>0</v>
      </c>
      <c r="CY49" s="24">
        <f t="shared" si="34"/>
        <v>0</v>
      </c>
      <c r="CZ49" s="24">
        <f t="shared" si="34"/>
        <v>0</v>
      </c>
      <c r="DA49" s="24">
        <f t="shared" si="34"/>
        <v>0</v>
      </c>
      <c r="DB49" s="24">
        <f t="shared" si="34"/>
        <v>0</v>
      </c>
      <c r="DC49" s="24">
        <f t="shared" si="34"/>
        <v>0</v>
      </c>
      <c r="DD49" s="24">
        <f t="shared" si="34"/>
        <v>0</v>
      </c>
      <c r="DE49" s="24">
        <f t="shared" si="34"/>
        <v>0</v>
      </c>
      <c r="DF49" s="24">
        <f t="shared" si="34"/>
        <v>0</v>
      </c>
      <c r="DG49" s="24">
        <f t="shared" si="34"/>
        <v>0</v>
      </c>
      <c r="DH49" s="24">
        <f t="shared" si="34"/>
        <v>0</v>
      </c>
      <c r="DI49" s="24">
        <f t="shared" si="34"/>
        <v>0</v>
      </c>
      <c r="DJ49" s="24">
        <f t="shared" si="34"/>
        <v>0</v>
      </c>
      <c r="DK49" s="24">
        <f t="shared" si="34"/>
        <v>0</v>
      </c>
      <c r="DL49" s="24">
        <f t="shared" si="35"/>
        <v>0</v>
      </c>
      <c r="DM49" s="24">
        <f t="shared" si="35"/>
        <v>0</v>
      </c>
      <c r="DN49" s="24">
        <f t="shared" si="35"/>
        <v>0</v>
      </c>
      <c r="DO49" s="24">
        <f t="shared" si="35"/>
        <v>0</v>
      </c>
      <c r="DP49" s="24">
        <f t="shared" si="35"/>
        <v>0</v>
      </c>
    </row>
    <row r="50" spans="1:121" ht="59.25" customHeight="1" x14ac:dyDescent="0.25">
      <c r="A50" s="30"/>
      <c r="B50" s="198"/>
      <c r="C50" s="20" t="s">
        <v>161</v>
      </c>
      <c r="D50" s="32" t="s">
        <v>162</v>
      </c>
      <c r="E50" s="22">
        <v>410</v>
      </c>
      <c r="F50" s="23" t="s">
        <v>163</v>
      </c>
      <c r="G50" s="24">
        <f t="shared" si="29"/>
        <v>177160459</v>
      </c>
      <c r="H50" s="24"/>
      <c r="I50" s="24">
        <v>80000000</v>
      </c>
      <c r="J50" s="24">
        <v>2160459</v>
      </c>
      <c r="K50" s="24"/>
      <c r="L50" s="24"/>
      <c r="M50" s="24"/>
      <c r="N50" s="24">
        <v>20000000</v>
      </c>
      <c r="O50" s="24"/>
      <c r="P50" s="24"/>
      <c r="Q50" s="24"/>
      <c r="R50" s="24"/>
      <c r="S50" s="24"/>
      <c r="T50" s="24"/>
      <c r="U50" s="24"/>
      <c r="V50" s="24"/>
      <c r="W50" s="24"/>
      <c r="X50" s="24"/>
      <c r="Y50" s="24"/>
      <c r="Z50" s="24"/>
      <c r="AA50" s="24"/>
      <c r="AB50" s="24">
        <v>75000000</v>
      </c>
      <c r="AC50" s="25">
        <f>+AD50/G50</f>
        <v>0.11273777519395567</v>
      </c>
      <c r="AD50" s="24">
        <f t="shared" si="30"/>
        <v>19972676</v>
      </c>
      <c r="AE50" s="24"/>
      <c r="AF50" s="24">
        <f>+'[1]FEBRERO 2018'!$K$600</f>
        <v>7638676</v>
      </c>
      <c r="AG50" s="24"/>
      <c r="AH50" s="24"/>
      <c r="AI50" s="24"/>
      <c r="AJ50" s="24"/>
      <c r="AK50" s="24"/>
      <c r="AL50" s="24"/>
      <c r="AM50" s="24"/>
      <c r="AN50" s="24"/>
      <c r="AO50" s="24"/>
      <c r="AP50" s="24"/>
      <c r="AQ50" s="24"/>
      <c r="AR50" s="24"/>
      <c r="AS50" s="24"/>
      <c r="AT50" s="24"/>
      <c r="AU50" s="24"/>
      <c r="AV50" s="24"/>
      <c r="AW50" s="24"/>
      <c r="AX50" s="24"/>
      <c r="AY50" s="24">
        <f>+'[1]FEBRERO 2018'!$AF$600</f>
        <v>12334000</v>
      </c>
      <c r="AZ50" s="25">
        <f>1-AC50</f>
        <v>0.88726222480604433</v>
      </c>
      <c r="BA50" s="24">
        <f t="shared" si="36"/>
        <v>157187783</v>
      </c>
      <c r="BB50" s="24">
        <f>H50-AE50</f>
        <v>0</v>
      </c>
      <c r="BC50" s="24">
        <f>I50-AF50</f>
        <v>72361324</v>
      </c>
      <c r="BD50" s="24">
        <f t="shared" si="31"/>
        <v>2160459</v>
      </c>
      <c r="BE50" s="24">
        <f t="shared" si="31"/>
        <v>0</v>
      </c>
      <c r="BF50" s="24">
        <f t="shared" si="31"/>
        <v>0</v>
      </c>
      <c r="BG50" s="24">
        <f t="shared" si="31"/>
        <v>0</v>
      </c>
      <c r="BH50" s="24">
        <f t="shared" si="31"/>
        <v>20000000</v>
      </c>
      <c r="BI50" s="24">
        <f t="shared" si="31"/>
        <v>0</v>
      </c>
      <c r="BJ50" s="24">
        <f t="shared" si="31"/>
        <v>0</v>
      </c>
      <c r="BK50" s="24">
        <f t="shared" si="31"/>
        <v>0</v>
      </c>
      <c r="BL50" s="24">
        <f t="shared" si="31"/>
        <v>0</v>
      </c>
      <c r="BM50" s="24">
        <f t="shared" si="31"/>
        <v>0</v>
      </c>
      <c r="BN50" s="24">
        <f t="shared" si="31"/>
        <v>0</v>
      </c>
      <c r="BO50" s="24">
        <f t="shared" si="31"/>
        <v>0</v>
      </c>
      <c r="BP50" s="24">
        <f t="shared" si="31"/>
        <v>0</v>
      </c>
      <c r="BQ50" s="24">
        <f t="shared" si="31"/>
        <v>0</v>
      </c>
      <c r="BR50" s="24">
        <f t="shared" si="32"/>
        <v>0</v>
      </c>
      <c r="BS50" s="24">
        <f t="shared" si="32"/>
        <v>0</v>
      </c>
      <c r="BT50" s="24">
        <f t="shared" si="32"/>
        <v>0</v>
      </c>
      <c r="BU50" s="24">
        <f t="shared" si="32"/>
        <v>0</v>
      </c>
      <c r="BV50" s="24">
        <f t="shared" si="32"/>
        <v>62666000</v>
      </c>
      <c r="BW50" s="25">
        <f>+BX50/G50</f>
        <v>0.11273777519395567</v>
      </c>
      <c r="BX50" s="24">
        <f>SUM(BY50:CS50)</f>
        <v>19972676</v>
      </c>
      <c r="BY50" s="24"/>
      <c r="BZ50" s="24">
        <f>+'[1]FEBRERO 2018'!$H$607+'[1]FEBRERO 2018'!$H$610</f>
        <v>7638676</v>
      </c>
      <c r="CA50" s="24"/>
      <c r="CB50" s="24"/>
      <c r="CC50" s="24"/>
      <c r="CD50" s="24"/>
      <c r="CE50" s="24"/>
      <c r="CF50" s="24"/>
      <c r="CG50" s="24"/>
      <c r="CH50" s="24"/>
      <c r="CI50" s="24"/>
      <c r="CJ50" s="24"/>
      <c r="CK50" s="24"/>
      <c r="CL50" s="24"/>
      <c r="CM50" s="24"/>
      <c r="CN50" s="24"/>
      <c r="CO50" s="24"/>
      <c r="CP50" s="24"/>
      <c r="CQ50" s="24"/>
      <c r="CR50" s="24"/>
      <c r="CS50" s="24">
        <f>+'[1]FEBRERO 2018'!$H$601+'[1]FEBRERO 2018'!$H$603+'[1]FEBRERO 2018'!$H$605+'[1]FEBRERO 2018'!$H$609+'[1]FEBRERO 2018'!$H$611</f>
        <v>12334000</v>
      </c>
      <c r="CT50" s="25">
        <f>1-BW50</f>
        <v>0.88726222480604433</v>
      </c>
      <c r="CU50" s="24">
        <f t="shared" si="37"/>
        <v>157187783</v>
      </c>
      <c r="CV50" s="24">
        <f>H50-BY50</f>
        <v>0</v>
      </c>
      <c r="CW50" s="24">
        <f>I50-BZ50</f>
        <v>72361324</v>
      </c>
      <c r="CX50" s="24">
        <f t="shared" si="34"/>
        <v>2160459</v>
      </c>
      <c r="CY50" s="24">
        <f t="shared" si="34"/>
        <v>0</v>
      </c>
      <c r="CZ50" s="24">
        <f t="shared" si="34"/>
        <v>0</v>
      </c>
      <c r="DA50" s="24">
        <f t="shared" si="34"/>
        <v>0</v>
      </c>
      <c r="DB50" s="24">
        <f t="shared" si="34"/>
        <v>20000000</v>
      </c>
      <c r="DC50" s="24">
        <f t="shared" si="34"/>
        <v>0</v>
      </c>
      <c r="DD50" s="24">
        <f t="shared" si="34"/>
        <v>0</v>
      </c>
      <c r="DE50" s="24">
        <f t="shared" si="34"/>
        <v>0</v>
      </c>
      <c r="DF50" s="24">
        <f t="shared" si="34"/>
        <v>0</v>
      </c>
      <c r="DG50" s="24">
        <f t="shared" si="34"/>
        <v>0</v>
      </c>
      <c r="DH50" s="24">
        <f t="shared" si="34"/>
        <v>0</v>
      </c>
      <c r="DI50" s="24">
        <f t="shared" si="34"/>
        <v>0</v>
      </c>
      <c r="DJ50" s="24">
        <f t="shared" si="34"/>
        <v>0</v>
      </c>
      <c r="DK50" s="24">
        <f t="shared" si="34"/>
        <v>0</v>
      </c>
      <c r="DL50" s="24">
        <f t="shared" si="35"/>
        <v>0</v>
      </c>
      <c r="DM50" s="24">
        <f t="shared" si="35"/>
        <v>0</v>
      </c>
      <c r="DN50" s="24">
        <f t="shared" si="35"/>
        <v>0</v>
      </c>
      <c r="DO50" s="24">
        <f t="shared" si="35"/>
        <v>0</v>
      </c>
      <c r="DP50" s="24">
        <f t="shared" si="35"/>
        <v>62666000</v>
      </c>
    </row>
    <row r="51" spans="1:121" ht="30.75" customHeight="1" x14ac:dyDescent="0.25">
      <c r="A51" s="188" t="s">
        <v>123</v>
      </c>
      <c r="B51" s="199" t="s">
        <v>164</v>
      </c>
      <c r="C51" s="20" t="s">
        <v>165</v>
      </c>
      <c r="D51" s="32" t="s">
        <v>166</v>
      </c>
      <c r="E51" s="22">
        <v>410</v>
      </c>
      <c r="F51" s="23" t="s">
        <v>127</v>
      </c>
      <c r="G51" s="24">
        <f t="shared" si="29"/>
        <v>58288573</v>
      </c>
      <c r="H51" s="24"/>
      <c r="I51" s="24"/>
      <c r="J51" s="24">
        <v>1288573</v>
      </c>
      <c r="K51" s="24"/>
      <c r="L51" s="24"/>
      <c r="M51" s="24"/>
      <c r="N51" s="24">
        <v>7000000</v>
      </c>
      <c r="O51" s="24"/>
      <c r="P51" s="24"/>
      <c r="Q51" s="24"/>
      <c r="R51" s="24"/>
      <c r="S51" s="24"/>
      <c r="T51" s="24">
        <v>10000000</v>
      </c>
      <c r="U51" s="24"/>
      <c r="V51" s="24"/>
      <c r="W51" s="24">
        <v>40000000</v>
      </c>
      <c r="X51" s="24"/>
      <c r="Y51" s="24"/>
      <c r="Z51" s="24"/>
      <c r="AA51" s="24"/>
      <c r="AB51" s="24"/>
      <c r="AC51" s="25">
        <f t="shared" si="39"/>
        <v>2.1379233284712598E-2</v>
      </c>
      <c r="AD51" s="24">
        <f t="shared" si="30"/>
        <v>1246165</v>
      </c>
      <c r="AE51" s="24"/>
      <c r="AF51" s="24"/>
      <c r="AG51" s="24"/>
      <c r="AH51" s="24"/>
      <c r="AI51" s="24"/>
      <c r="AJ51" s="24"/>
      <c r="AK51" s="24"/>
      <c r="AL51" s="24"/>
      <c r="AM51" s="24"/>
      <c r="AN51" s="24"/>
      <c r="AO51" s="24"/>
      <c r="AP51" s="24"/>
      <c r="AQ51" s="24"/>
      <c r="AR51" s="24"/>
      <c r="AS51" s="24"/>
      <c r="AT51" s="24">
        <f>+'[1]FEBRERO 2018'!$Y$618</f>
        <v>1246165</v>
      </c>
      <c r="AU51" s="24"/>
      <c r="AV51" s="24"/>
      <c r="AW51" s="24"/>
      <c r="AX51" s="24"/>
      <c r="AY51" s="24"/>
      <c r="AZ51" s="25">
        <f t="shared" si="2"/>
        <v>0.97862076671528742</v>
      </c>
      <c r="BA51" s="24">
        <f t="shared" si="36"/>
        <v>57042408</v>
      </c>
      <c r="BB51" s="24">
        <f t="shared" si="31"/>
        <v>0</v>
      </c>
      <c r="BC51" s="24">
        <f t="shared" si="31"/>
        <v>0</v>
      </c>
      <c r="BD51" s="24">
        <f t="shared" si="31"/>
        <v>1288573</v>
      </c>
      <c r="BE51" s="24">
        <f t="shared" si="31"/>
        <v>0</v>
      </c>
      <c r="BF51" s="24">
        <f t="shared" si="31"/>
        <v>0</v>
      </c>
      <c r="BG51" s="24">
        <f t="shared" si="31"/>
        <v>0</v>
      </c>
      <c r="BH51" s="24">
        <f t="shared" si="31"/>
        <v>7000000</v>
      </c>
      <c r="BI51" s="24">
        <f t="shared" si="31"/>
        <v>0</v>
      </c>
      <c r="BJ51" s="24">
        <f t="shared" si="31"/>
        <v>0</v>
      </c>
      <c r="BK51" s="24">
        <f t="shared" si="31"/>
        <v>0</v>
      </c>
      <c r="BL51" s="24">
        <f t="shared" si="31"/>
        <v>0</v>
      </c>
      <c r="BM51" s="24">
        <f t="shared" si="31"/>
        <v>0</v>
      </c>
      <c r="BN51" s="24">
        <f t="shared" si="31"/>
        <v>10000000</v>
      </c>
      <c r="BO51" s="24">
        <f t="shared" si="31"/>
        <v>0</v>
      </c>
      <c r="BP51" s="24">
        <f t="shared" si="31"/>
        <v>0</v>
      </c>
      <c r="BQ51" s="24">
        <f t="shared" si="31"/>
        <v>38753835</v>
      </c>
      <c r="BR51" s="24">
        <f t="shared" si="32"/>
        <v>0</v>
      </c>
      <c r="BS51" s="24">
        <f t="shared" si="32"/>
        <v>0</v>
      </c>
      <c r="BT51" s="24">
        <f t="shared" si="32"/>
        <v>0</v>
      </c>
      <c r="BU51" s="24">
        <f t="shared" si="32"/>
        <v>0</v>
      </c>
      <c r="BV51" s="24">
        <f t="shared" si="32"/>
        <v>0</v>
      </c>
      <c r="BW51" s="25">
        <f t="shared" si="22"/>
        <v>2.1379233284712598E-2</v>
      </c>
      <c r="BX51" s="24">
        <f t="shared" si="33"/>
        <v>1246165</v>
      </c>
      <c r="BY51" s="24"/>
      <c r="BZ51" s="24"/>
      <c r="CA51" s="24"/>
      <c r="CB51" s="24"/>
      <c r="CC51" s="24"/>
      <c r="CD51" s="24"/>
      <c r="CE51" s="24"/>
      <c r="CF51" s="24"/>
      <c r="CG51" s="24"/>
      <c r="CH51" s="24"/>
      <c r="CI51" s="24"/>
      <c r="CJ51" s="24"/>
      <c r="CK51" s="24"/>
      <c r="CL51" s="24"/>
      <c r="CM51" s="24"/>
      <c r="CN51" s="24">
        <f>+'[1]FEBRERO 2018'!$H$616</f>
        <v>1246165</v>
      </c>
      <c r="CO51" s="24"/>
      <c r="CP51" s="24"/>
      <c r="CQ51" s="24"/>
      <c r="CR51" s="24"/>
      <c r="CS51" s="24"/>
      <c r="CT51" s="25">
        <f t="shared" si="7"/>
        <v>0.97862076671528742</v>
      </c>
      <c r="CU51" s="24">
        <f t="shared" si="37"/>
        <v>57042408</v>
      </c>
      <c r="CV51" s="24">
        <f t="shared" si="34"/>
        <v>0</v>
      </c>
      <c r="CW51" s="24">
        <f t="shared" si="34"/>
        <v>0</v>
      </c>
      <c r="CX51" s="24">
        <f t="shared" si="34"/>
        <v>1288573</v>
      </c>
      <c r="CY51" s="24">
        <f t="shared" si="34"/>
        <v>0</v>
      </c>
      <c r="CZ51" s="24">
        <f t="shared" si="34"/>
        <v>0</v>
      </c>
      <c r="DA51" s="24">
        <f t="shared" si="34"/>
        <v>0</v>
      </c>
      <c r="DB51" s="24">
        <f t="shared" si="34"/>
        <v>7000000</v>
      </c>
      <c r="DC51" s="24">
        <f t="shared" si="34"/>
        <v>0</v>
      </c>
      <c r="DD51" s="24">
        <f t="shared" si="34"/>
        <v>0</v>
      </c>
      <c r="DE51" s="24">
        <f t="shared" si="34"/>
        <v>0</v>
      </c>
      <c r="DF51" s="24">
        <f t="shared" si="34"/>
        <v>0</v>
      </c>
      <c r="DG51" s="24">
        <f t="shared" si="34"/>
        <v>0</v>
      </c>
      <c r="DH51" s="24">
        <f t="shared" si="34"/>
        <v>10000000</v>
      </c>
      <c r="DI51" s="24">
        <f t="shared" si="34"/>
        <v>0</v>
      </c>
      <c r="DJ51" s="24">
        <f t="shared" si="34"/>
        <v>0</v>
      </c>
      <c r="DK51" s="24">
        <f t="shared" si="34"/>
        <v>38753835</v>
      </c>
      <c r="DL51" s="24">
        <f t="shared" si="35"/>
        <v>0</v>
      </c>
      <c r="DM51" s="24">
        <f t="shared" si="35"/>
        <v>0</v>
      </c>
      <c r="DN51" s="24">
        <f t="shared" si="35"/>
        <v>0</v>
      </c>
      <c r="DO51" s="24">
        <f t="shared" si="35"/>
        <v>0</v>
      </c>
      <c r="DP51" s="24">
        <f t="shared" si="35"/>
        <v>0</v>
      </c>
    </row>
    <row r="52" spans="1:121" ht="37.5" customHeight="1" x14ac:dyDescent="0.25">
      <c r="A52" s="188"/>
      <c r="B52" s="199"/>
      <c r="C52" s="20" t="s">
        <v>167</v>
      </c>
      <c r="D52" s="32" t="s">
        <v>168</v>
      </c>
      <c r="E52" s="22">
        <v>410</v>
      </c>
      <c r="F52" s="23" t="s">
        <v>169</v>
      </c>
      <c r="G52" s="24">
        <f t="shared" si="29"/>
        <v>219164005</v>
      </c>
      <c r="H52" s="24"/>
      <c r="I52" s="24"/>
      <c r="J52" s="24">
        <v>2164005</v>
      </c>
      <c r="K52" s="24"/>
      <c r="L52" s="24"/>
      <c r="M52" s="24"/>
      <c r="N52" s="24">
        <v>57000000</v>
      </c>
      <c r="O52" s="24">
        <v>13000000</v>
      </c>
      <c r="P52" s="24"/>
      <c r="Q52" s="24">
        <v>25000000</v>
      </c>
      <c r="R52" s="24">
        <v>72000000</v>
      </c>
      <c r="S52" s="24"/>
      <c r="T52" s="24">
        <f>10000000+25000000</f>
        <v>35000000</v>
      </c>
      <c r="U52" s="24"/>
      <c r="V52" s="24"/>
      <c r="W52" s="24"/>
      <c r="X52" s="24"/>
      <c r="Y52" s="24"/>
      <c r="Z52" s="24"/>
      <c r="AA52" s="24"/>
      <c r="AB52" s="24">
        <v>15000000</v>
      </c>
      <c r="AC52" s="25">
        <f t="shared" si="39"/>
        <v>0</v>
      </c>
      <c r="AD52" s="24">
        <f t="shared" si="30"/>
        <v>0</v>
      </c>
      <c r="AE52" s="24"/>
      <c r="AF52" s="24"/>
      <c r="AG52" s="24"/>
      <c r="AH52" s="24"/>
      <c r="AI52" s="24"/>
      <c r="AJ52" s="24"/>
      <c r="AK52" s="24"/>
      <c r="AL52" s="24"/>
      <c r="AM52" s="24"/>
      <c r="AN52" s="24"/>
      <c r="AO52" s="24"/>
      <c r="AP52" s="24"/>
      <c r="AQ52" s="24"/>
      <c r="AR52" s="24"/>
      <c r="AS52" s="24"/>
      <c r="AT52" s="24"/>
      <c r="AU52" s="24"/>
      <c r="AV52" s="24"/>
      <c r="AW52" s="24"/>
      <c r="AX52" s="24"/>
      <c r="AY52" s="24"/>
      <c r="AZ52" s="25">
        <f t="shared" si="2"/>
        <v>1</v>
      </c>
      <c r="BA52" s="24">
        <f t="shared" si="36"/>
        <v>219164005</v>
      </c>
      <c r="BB52" s="24">
        <f t="shared" si="31"/>
        <v>0</v>
      </c>
      <c r="BC52" s="24">
        <f t="shared" si="31"/>
        <v>0</v>
      </c>
      <c r="BD52" s="24">
        <f t="shared" si="31"/>
        <v>2164005</v>
      </c>
      <c r="BE52" s="24">
        <f t="shared" si="31"/>
        <v>0</v>
      </c>
      <c r="BF52" s="24">
        <f t="shared" si="31"/>
        <v>0</v>
      </c>
      <c r="BG52" s="24">
        <f t="shared" ref="BG52:BQ70" si="40">M52-AJ52</f>
        <v>0</v>
      </c>
      <c r="BH52" s="24">
        <f t="shared" si="40"/>
        <v>57000000</v>
      </c>
      <c r="BI52" s="24">
        <f t="shared" si="40"/>
        <v>13000000</v>
      </c>
      <c r="BJ52" s="24">
        <f t="shared" si="40"/>
        <v>0</v>
      </c>
      <c r="BK52" s="24">
        <f t="shared" si="40"/>
        <v>25000000</v>
      </c>
      <c r="BL52" s="24">
        <f t="shared" si="40"/>
        <v>72000000</v>
      </c>
      <c r="BM52" s="24">
        <f t="shared" si="40"/>
        <v>0</v>
      </c>
      <c r="BN52" s="24">
        <f t="shared" si="40"/>
        <v>35000000</v>
      </c>
      <c r="BO52" s="24">
        <f t="shared" si="40"/>
        <v>0</v>
      </c>
      <c r="BP52" s="24">
        <f t="shared" si="40"/>
        <v>0</v>
      </c>
      <c r="BQ52" s="24">
        <f t="shared" si="40"/>
        <v>0</v>
      </c>
      <c r="BR52" s="24">
        <f t="shared" si="32"/>
        <v>0</v>
      </c>
      <c r="BS52" s="24">
        <f t="shared" si="32"/>
        <v>0</v>
      </c>
      <c r="BT52" s="24">
        <f t="shared" si="32"/>
        <v>0</v>
      </c>
      <c r="BU52" s="24">
        <f t="shared" si="32"/>
        <v>0</v>
      </c>
      <c r="BV52" s="24">
        <f t="shared" si="32"/>
        <v>15000000</v>
      </c>
      <c r="BW52" s="25">
        <f t="shared" si="22"/>
        <v>0</v>
      </c>
      <c r="BX52" s="24">
        <f t="shared" si="33"/>
        <v>0</v>
      </c>
      <c r="BY52" s="24"/>
      <c r="BZ52" s="24"/>
      <c r="CA52" s="24"/>
      <c r="CB52" s="24"/>
      <c r="CC52" s="24"/>
      <c r="CD52" s="24"/>
      <c r="CE52" s="24"/>
      <c r="CF52" s="24"/>
      <c r="CG52" s="24"/>
      <c r="CH52" s="24"/>
      <c r="CI52" s="24"/>
      <c r="CJ52" s="24"/>
      <c r="CK52" s="24"/>
      <c r="CL52" s="24"/>
      <c r="CM52" s="24"/>
      <c r="CN52" s="24"/>
      <c r="CO52" s="24"/>
      <c r="CP52" s="24"/>
      <c r="CQ52" s="24"/>
      <c r="CR52" s="24"/>
      <c r="CS52" s="24"/>
      <c r="CT52" s="25">
        <f t="shared" si="7"/>
        <v>1</v>
      </c>
      <c r="CU52" s="24">
        <f t="shared" si="37"/>
        <v>219164005</v>
      </c>
      <c r="CV52" s="24">
        <f t="shared" si="34"/>
        <v>0</v>
      </c>
      <c r="CW52" s="24">
        <f t="shared" si="34"/>
        <v>0</v>
      </c>
      <c r="CX52" s="24">
        <f t="shared" si="34"/>
        <v>2164005</v>
      </c>
      <c r="CY52" s="24">
        <f t="shared" si="34"/>
        <v>0</v>
      </c>
      <c r="CZ52" s="24">
        <f t="shared" si="34"/>
        <v>0</v>
      </c>
      <c r="DA52" s="24">
        <f t="shared" ref="DA52:DK70" si="41">M52-CD52</f>
        <v>0</v>
      </c>
      <c r="DB52" s="24">
        <f t="shared" si="41"/>
        <v>57000000</v>
      </c>
      <c r="DC52" s="24">
        <f t="shared" si="41"/>
        <v>13000000</v>
      </c>
      <c r="DD52" s="24">
        <f t="shared" si="41"/>
        <v>0</v>
      </c>
      <c r="DE52" s="24">
        <f t="shared" si="41"/>
        <v>25000000</v>
      </c>
      <c r="DF52" s="24">
        <f t="shared" si="41"/>
        <v>72000000</v>
      </c>
      <c r="DG52" s="24">
        <f t="shared" si="41"/>
        <v>0</v>
      </c>
      <c r="DH52" s="24">
        <f t="shared" si="41"/>
        <v>35000000</v>
      </c>
      <c r="DI52" s="24">
        <f t="shared" si="41"/>
        <v>0</v>
      </c>
      <c r="DJ52" s="24">
        <f t="shared" si="41"/>
        <v>0</v>
      </c>
      <c r="DK52" s="24">
        <f t="shared" si="41"/>
        <v>0</v>
      </c>
      <c r="DL52" s="24">
        <f t="shared" si="35"/>
        <v>0</v>
      </c>
      <c r="DM52" s="24">
        <f t="shared" si="35"/>
        <v>0</v>
      </c>
      <c r="DN52" s="24">
        <f t="shared" si="35"/>
        <v>0</v>
      </c>
      <c r="DO52" s="24">
        <f t="shared" si="35"/>
        <v>0</v>
      </c>
      <c r="DP52" s="24">
        <f t="shared" si="35"/>
        <v>15000000</v>
      </c>
    </row>
    <row r="53" spans="1:121" ht="23.25" customHeight="1" x14ac:dyDescent="0.25">
      <c r="A53" s="188"/>
      <c r="B53" s="199"/>
      <c r="C53" s="20" t="s">
        <v>170</v>
      </c>
      <c r="D53" s="32" t="s">
        <v>171</v>
      </c>
      <c r="E53" s="22">
        <v>410</v>
      </c>
      <c r="F53" s="23" t="s">
        <v>127</v>
      </c>
      <c r="G53" s="24">
        <f t="shared" si="29"/>
        <v>114496542</v>
      </c>
      <c r="H53" s="24"/>
      <c r="I53" s="24"/>
      <c r="J53" s="24">
        <v>18496542</v>
      </c>
      <c r="K53" s="24"/>
      <c r="L53" s="24"/>
      <c r="M53" s="24"/>
      <c r="N53" s="24">
        <v>86000000</v>
      </c>
      <c r="O53" s="24"/>
      <c r="P53" s="24"/>
      <c r="Q53" s="24"/>
      <c r="R53" s="24"/>
      <c r="S53" s="24"/>
      <c r="T53" s="24">
        <v>10000000</v>
      </c>
      <c r="U53" s="24"/>
      <c r="V53" s="24"/>
      <c r="W53" s="24"/>
      <c r="X53" s="24"/>
      <c r="Y53" s="24"/>
      <c r="Z53" s="24"/>
      <c r="AA53" s="24"/>
      <c r="AB53" s="24"/>
      <c r="AC53" s="25">
        <f t="shared" si="39"/>
        <v>0.15583947504720275</v>
      </c>
      <c r="AD53" s="24">
        <f t="shared" si="30"/>
        <v>17843081</v>
      </c>
      <c r="AE53" s="24"/>
      <c r="AF53" s="24"/>
      <c r="AG53" s="24"/>
      <c r="AH53" s="24"/>
      <c r="AI53" s="24"/>
      <c r="AJ53" s="24"/>
      <c r="AK53" s="24">
        <f>+'[1]FEBRERO 2018'!$P$634</f>
        <v>17843081</v>
      </c>
      <c r="AL53" s="24"/>
      <c r="AM53" s="24"/>
      <c r="AN53" s="24"/>
      <c r="AO53" s="24"/>
      <c r="AP53" s="24"/>
      <c r="AQ53" s="24"/>
      <c r="AR53" s="24"/>
      <c r="AS53" s="24"/>
      <c r="AT53" s="24"/>
      <c r="AU53" s="24"/>
      <c r="AV53" s="24"/>
      <c r="AW53" s="24"/>
      <c r="AX53" s="24"/>
      <c r="AY53" s="24"/>
      <c r="AZ53" s="25">
        <f t="shared" si="2"/>
        <v>0.84416052495279725</v>
      </c>
      <c r="BA53" s="24">
        <f t="shared" si="36"/>
        <v>96653461</v>
      </c>
      <c r="BB53" s="24">
        <f t="shared" ref="BB53:BQ84" si="42">H53-AE53</f>
        <v>0</v>
      </c>
      <c r="BC53" s="24">
        <f t="shared" si="42"/>
        <v>0</v>
      </c>
      <c r="BD53" s="24">
        <f t="shared" si="42"/>
        <v>18496542</v>
      </c>
      <c r="BE53" s="24">
        <f t="shared" si="42"/>
        <v>0</v>
      </c>
      <c r="BF53" s="24">
        <f t="shared" si="42"/>
        <v>0</v>
      </c>
      <c r="BG53" s="24">
        <f t="shared" si="40"/>
        <v>0</v>
      </c>
      <c r="BH53" s="24">
        <f t="shared" si="40"/>
        <v>68156919</v>
      </c>
      <c r="BI53" s="24">
        <f t="shared" si="40"/>
        <v>0</v>
      </c>
      <c r="BJ53" s="24">
        <f t="shared" si="40"/>
        <v>0</v>
      </c>
      <c r="BK53" s="24">
        <f t="shared" si="40"/>
        <v>0</v>
      </c>
      <c r="BL53" s="24">
        <f t="shared" si="40"/>
        <v>0</v>
      </c>
      <c r="BM53" s="24">
        <f t="shared" si="40"/>
        <v>0</v>
      </c>
      <c r="BN53" s="24">
        <f t="shared" si="40"/>
        <v>10000000</v>
      </c>
      <c r="BO53" s="24">
        <f t="shared" si="40"/>
        <v>0</v>
      </c>
      <c r="BP53" s="24">
        <f t="shared" si="40"/>
        <v>0</v>
      </c>
      <c r="BQ53" s="24">
        <f t="shared" si="40"/>
        <v>0</v>
      </c>
      <c r="BR53" s="24">
        <f t="shared" si="32"/>
        <v>0</v>
      </c>
      <c r="BS53" s="24">
        <f t="shared" si="32"/>
        <v>0</v>
      </c>
      <c r="BT53" s="24">
        <f t="shared" si="32"/>
        <v>0</v>
      </c>
      <c r="BU53" s="24">
        <f t="shared" si="32"/>
        <v>0</v>
      </c>
      <c r="BV53" s="24">
        <f t="shared" si="32"/>
        <v>0</v>
      </c>
      <c r="BW53" s="25">
        <f t="shared" si="22"/>
        <v>0.15583947504720275</v>
      </c>
      <c r="BX53" s="24">
        <f t="shared" si="33"/>
        <v>17843081</v>
      </c>
      <c r="BY53" s="24"/>
      <c r="BZ53" s="24"/>
      <c r="CA53" s="24"/>
      <c r="CB53" s="24"/>
      <c r="CC53" s="24"/>
      <c r="CD53" s="24"/>
      <c r="CE53" s="24">
        <f>+'[1]FEBRERO 2018'!$H$632</f>
        <v>17843081</v>
      </c>
      <c r="CF53" s="24"/>
      <c r="CG53" s="24"/>
      <c r="CH53" s="24"/>
      <c r="CI53" s="24"/>
      <c r="CJ53" s="24"/>
      <c r="CK53" s="24"/>
      <c r="CL53" s="24"/>
      <c r="CM53" s="24"/>
      <c r="CN53" s="24"/>
      <c r="CO53" s="24"/>
      <c r="CP53" s="24"/>
      <c r="CQ53" s="24"/>
      <c r="CR53" s="24"/>
      <c r="CS53" s="24"/>
      <c r="CT53" s="25">
        <f t="shared" si="7"/>
        <v>0.84416052495279725</v>
      </c>
      <c r="CU53" s="24">
        <f t="shared" si="37"/>
        <v>96653461</v>
      </c>
      <c r="CV53" s="24">
        <f t="shared" ref="CV53:CZ70" si="43">H53-BY53</f>
        <v>0</v>
      </c>
      <c r="CW53" s="24">
        <f t="shared" si="43"/>
        <v>0</v>
      </c>
      <c r="CX53" s="24">
        <f t="shared" si="43"/>
        <v>18496542</v>
      </c>
      <c r="CY53" s="24">
        <f t="shared" si="43"/>
        <v>0</v>
      </c>
      <c r="CZ53" s="24">
        <f t="shared" si="43"/>
        <v>0</v>
      </c>
      <c r="DA53" s="24">
        <f t="shared" si="41"/>
        <v>0</v>
      </c>
      <c r="DB53" s="24">
        <f t="shared" si="41"/>
        <v>68156919</v>
      </c>
      <c r="DC53" s="24">
        <f t="shared" si="41"/>
        <v>0</v>
      </c>
      <c r="DD53" s="24">
        <f t="shared" si="41"/>
        <v>0</v>
      </c>
      <c r="DE53" s="24">
        <f t="shared" si="41"/>
        <v>0</v>
      </c>
      <c r="DF53" s="24">
        <f t="shared" si="41"/>
        <v>0</v>
      </c>
      <c r="DG53" s="24">
        <f t="shared" si="41"/>
        <v>0</v>
      </c>
      <c r="DH53" s="24">
        <f t="shared" si="41"/>
        <v>10000000</v>
      </c>
      <c r="DI53" s="24">
        <f t="shared" si="41"/>
        <v>0</v>
      </c>
      <c r="DJ53" s="24">
        <f t="shared" si="41"/>
        <v>0</v>
      </c>
      <c r="DK53" s="24">
        <f t="shared" si="41"/>
        <v>0</v>
      </c>
      <c r="DL53" s="24">
        <f t="shared" si="35"/>
        <v>0</v>
      </c>
      <c r="DM53" s="24">
        <f t="shared" si="35"/>
        <v>0</v>
      </c>
      <c r="DN53" s="24">
        <f t="shared" si="35"/>
        <v>0</v>
      </c>
      <c r="DO53" s="24">
        <f t="shared" si="35"/>
        <v>0</v>
      </c>
      <c r="DP53" s="24">
        <f t="shared" si="35"/>
        <v>0</v>
      </c>
    </row>
    <row r="54" spans="1:121" ht="30" x14ac:dyDescent="0.25">
      <c r="A54" s="188"/>
      <c r="B54" s="53"/>
      <c r="C54" s="20" t="s">
        <v>172</v>
      </c>
      <c r="D54" s="32" t="s">
        <v>173</v>
      </c>
      <c r="E54" s="22">
        <v>410</v>
      </c>
      <c r="F54" s="23" t="s">
        <v>174</v>
      </c>
      <c r="G54" s="24">
        <f t="shared" si="29"/>
        <v>4263384</v>
      </c>
      <c r="H54" s="24"/>
      <c r="I54" s="24"/>
      <c r="J54" s="24"/>
      <c r="K54" s="24"/>
      <c r="L54" s="24"/>
      <c r="M54" s="24"/>
      <c r="N54" s="24"/>
      <c r="O54" s="24"/>
      <c r="P54" s="24"/>
      <c r="Q54" s="24"/>
      <c r="R54" s="24"/>
      <c r="S54" s="24"/>
      <c r="T54" s="24"/>
      <c r="U54" s="24"/>
      <c r="V54" s="24"/>
      <c r="W54" s="24"/>
      <c r="X54" s="24"/>
      <c r="Y54" s="24"/>
      <c r="Z54" s="24"/>
      <c r="AA54" s="24"/>
      <c r="AB54" s="24">
        <v>4263384</v>
      </c>
      <c r="AC54" s="25">
        <f t="shared" si="39"/>
        <v>0</v>
      </c>
      <c r="AD54" s="24">
        <f t="shared" si="30"/>
        <v>0</v>
      </c>
      <c r="AE54" s="24"/>
      <c r="AF54" s="24"/>
      <c r="AG54" s="24"/>
      <c r="AH54" s="24"/>
      <c r="AI54" s="24"/>
      <c r="AJ54" s="24"/>
      <c r="AK54" s="24"/>
      <c r="AL54" s="24"/>
      <c r="AM54" s="24"/>
      <c r="AN54" s="24"/>
      <c r="AO54" s="24"/>
      <c r="AP54" s="24"/>
      <c r="AQ54" s="24"/>
      <c r="AR54" s="24"/>
      <c r="AS54" s="24"/>
      <c r="AT54" s="24"/>
      <c r="AU54" s="24"/>
      <c r="AV54" s="24"/>
      <c r="AW54" s="24"/>
      <c r="AX54" s="24"/>
      <c r="AY54" s="24"/>
      <c r="AZ54" s="25">
        <f t="shared" si="2"/>
        <v>1</v>
      </c>
      <c r="BA54" s="24">
        <f t="shared" si="36"/>
        <v>4263384</v>
      </c>
      <c r="BB54" s="24">
        <f t="shared" si="42"/>
        <v>0</v>
      </c>
      <c r="BC54" s="24">
        <f t="shared" si="42"/>
        <v>0</v>
      </c>
      <c r="BD54" s="24">
        <f t="shared" si="42"/>
        <v>0</v>
      </c>
      <c r="BE54" s="24">
        <f t="shared" si="42"/>
        <v>0</v>
      </c>
      <c r="BF54" s="24">
        <f t="shared" si="42"/>
        <v>0</v>
      </c>
      <c r="BG54" s="24">
        <f t="shared" si="40"/>
        <v>0</v>
      </c>
      <c r="BH54" s="24">
        <f t="shared" si="40"/>
        <v>0</v>
      </c>
      <c r="BI54" s="24">
        <f t="shared" si="40"/>
        <v>0</v>
      </c>
      <c r="BJ54" s="24">
        <f t="shared" si="40"/>
        <v>0</v>
      </c>
      <c r="BK54" s="24">
        <f t="shared" si="40"/>
        <v>0</v>
      </c>
      <c r="BL54" s="24">
        <f t="shared" si="40"/>
        <v>0</v>
      </c>
      <c r="BM54" s="24">
        <f t="shared" si="40"/>
        <v>0</v>
      </c>
      <c r="BN54" s="24">
        <f t="shared" si="40"/>
        <v>0</v>
      </c>
      <c r="BO54" s="24">
        <f t="shared" si="40"/>
        <v>0</v>
      </c>
      <c r="BP54" s="24">
        <f t="shared" si="40"/>
        <v>0</v>
      </c>
      <c r="BQ54" s="24">
        <f t="shared" si="40"/>
        <v>0</v>
      </c>
      <c r="BR54" s="24">
        <f t="shared" si="32"/>
        <v>0</v>
      </c>
      <c r="BS54" s="24">
        <f t="shared" si="32"/>
        <v>0</v>
      </c>
      <c r="BT54" s="24">
        <f t="shared" si="32"/>
        <v>0</v>
      </c>
      <c r="BU54" s="24">
        <f t="shared" si="32"/>
        <v>0</v>
      </c>
      <c r="BV54" s="24">
        <f t="shared" si="32"/>
        <v>4263384</v>
      </c>
      <c r="BW54" s="25">
        <f t="shared" si="22"/>
        <v>0</v>
      </c>
      <c r="BX54" s="24">
        <f t="shared" si="33"/>
        <v>0</v>
      </c>
      <c r="BY54" s="24"/>
      <c r="BZ54" s="24"/>
      <c r="CA54" s="24"/>
      <c r="CB54" s="24"/>
      <c r="CC54" s="24"/>
      <c r="CD54" s="24"/>
      <c r="CE54" s="24"/>
      <c r="CF54" s="24"/>
      <c r="CG54" s="24"/>
      <c r="CH54" s="24"/>
      <c r="CI54" s="24"/>
      <c r="CJ54" s="24"/>
      <c r="CK54" s="24"/>
      <c r="CL54" s="24"/>
      <c r="CM54" s="24"/>
      <c r="CN54" s="24"/>
      <c r="CO54" s="24"/>
      <c r="CP54" s="24"/>
      <c r="CQ54" s="24"/>
      <c r="CR54" s="24"/>
      <c r="CS54" s="24"/>
      <c r="CT54" s="25">
        <f t="shared" si="7"/>
        <v>1</v>
      </c>
      <c r="CU54" s="24">
        <f t="shared" si="37"/>
        <v>4263384</v>
      </c>
      <c r="CV54" s="24">
        <f t="shared" si="43"/>
        <v>0</v>
      </c>
      <c r="CW54" s="24">
        <f t="shared" si="43"/>
        <v>0</v>
      </c>
      <c r="CX54" s="24">
        <f t="shared" si="43"/>
        <v>0</v>
      </c>
      <c r="CY54" s="24">
        <f t="shared" si="43"/>
        <v>0</v>
      </c>
      <c r="CZ54" s="24">
        <f t="shared" si="43"/>
        <v>0</v>
      </c>
      <c r="DA54" s="24">
        <f t="shared" si="41"/>
        <v>0</v>
      </c>
      <c r="DB54" s="24">
        <f t="shared" si="41"/>
        <v>0</v>
      </c>
      <c r="DC54" s="24">
        <f t="shared" si="41"/>
        <v>0</v>
      </c>
      <c r="DD54" s="24">
        <f t="shared" si="41"/>
        <v>0</v>
      </c>
      <c r="DE54" s="24">
        <f t="shared" si="41"/>
        <v>0</v>
      </c>
      <c r="DF54" s="24">
        <f t="shared" si="41"/>
        <v>0</v>
      </c>
      <c r="DG54" s="24">
        <f t="shared" si="41"/>
        <v>0</v>
      </c>
      <c r="DH54" s="24">
        <f t="shared" si="41"/>
        <v>0</v>
      </c>
      <c r="DI54" s="24">
        <f t="shared" si="41"/>
        <v>0</v>
      </c>
      <c r="DJ54" s="24">
        <f t="shared" si="41"/>
        <v>0</v>
      </c>
      <c r="DK54" s="24">
        <f t="shared" si="41"/>
        <v>0</v>
      </c>
      <c r="DL54" s="24">
        <f t="shared" si="35"/>
        <v>0</v>
      </c>
      <c r="DM54" s="24">
        <f t="shared" si="35"/>
        <v>0</v>
      </c>
      <c r="DN54" s="24">
        <f t="shared" si="35"/>
        <v>0</v>
      </c>
      <c r="DO54" s="24">
        <f t="shared" si="35"/>
        <v>0</v>
      </c>
      <c r="DP54" s="24">
        <f t="shared" si="35"/>
        <v>4263384</v>
      </c>
    </row>
    <row r="55" spans="1:121" ht="36" customHeight="1" x14ac:dyDescent="0.25">
      <c r="A55" s="188"/>
      <c r="B55" s="53"/>
      <c r="C55" s="20" t="s">
        <v>175</v>
      </c>
      <c r="D55" s="32" t="s">
        <v>176</v>
      </c>
      <c r="E55" s="22">
        <v>410</v>
      </c>
      <c r="F55" s="23" t="s">
        <v>127</v>
      </c>
      <c r="G55" s="24">
        <f t="shared" si="29"/>
        <v>107531670</v>
      </c>
      <c r="H55" s="24"/>
      <c r="I55" s="24"/>
      <c r="J55" s="24"/>
      <c r="K55" s="24"/>
      <c r="L55" s="24"/>
      <c r="M55" s="24"/>
      <c r="N55" s="24">
        <v>107531670</v>
      </c>
      <c r="O55" s="24"/>
      <c r="P55" s="24"/>
      <c r="Q55" s="24"/>
      <c r="R55" s="24"/>
      <c r="S55" s="24"/>
      <c r="T55" s="24"/>
      <c r="U55" s="24"/>
      <c r="V55" s="24"/>
      <c r="W55" s="24"/>
      <c r="X55" s="24"/>
      <c r="Y55" s="24"/>
      <c r="Z55" s="24"/>
      <c r="AA55" s="24"/>
      <c r="AB55" s="24"/>
      <c r="AC55" s="25">
        <f t="shared" si="39"/>
        <v>0</v>
      </c>
      <c r="AD55" s="24">
        <f t="shared" si="30"/>
        <v>0</v>
      </c>
      <c r="AE55" s="24"/>
      <c r="AF55" s="24"/>
      <c r="AG55" s="24"/>
      <c r="AH55" s="24"/>
      <c r="AI55" s="24"/>
      <c r="AJ55" s="24"/>
      <c r="AK55" s="24"/>
      <c r="AL55" s="24"/>
      <c r="AM55" s="24"/>
      <c r="AN55" s="24"/>
      <c r="AO55" s="24"/>
      <c r="AP55" s="24"/>
      <c r="AQ55" s="24"/>
      <c r="AR55" s="24"/>
      <c r="AS55" s="24"/>
      <c r="AT55" s="24"/>
      <c r="AU55" s="24"/>
      <c r="AV55" s="24"/>
      <c r="AW55" s="24"/>
      <c r="AX55" s="24"/>
      <c r="AY55" s="24"/>
      <c r="AZ55" s="25">
        <f t="shared" si="2"/>
        <v>1</v>
      </c>
      <c r="BA55" s="24">
        <f t="shared" si="36"/>
        <v>107531670</v>
      </c>
      <c r="BB55" s="24">
        <f t="shared" si="42"/>
        <v>0</v>
      </c>
      <c r="BC55" s="24">
        <f t="shared" si="42"/>
        <v>0</v>
      </c>
      <c r="BD55" s="24">
        <f t="shared" si="42"/>
        <v>0</v>
      </c>
      <c r="BE55" s="24">
        <f t="shared" si="42"/>
        <v>0</v>
      </c>
      <c r="BF55" s="24">
        <f t="shared" si="42"/>
        <v>0</v>
      </c>
      <c r="BG55" s="24">
        <f t="shared" si="40"/>
        <v>0</v>
      </c>
      <c r="BH55" s="24">
        <f t="shared" si="40"/>
        <v>107531670</v>
      </c>
      <c r="BI55" s="24">
        <f t="shared" si="40"/>
        <v>0</v>
      </c>
      <c r="BJ55" s="24">
        <f t="shared" si="40"/>
        <v>0</v>
      </c>
      <c r="BK55" s="24">
        <f t="shared" si="40"/>
        <v>0</v>
      </c>
      <c r="BL55" s="24">
        <f t="shared" si="40"/>
        <v>0</v>
      </c>
      <c r="BM55" s="24">
        <f t="shared" si="40"/>
        <v>0</v>
      </c>
      <c r="BN55" s="24">
        <f t="shared" si="40"/>
        <v>0</v>
      </c>
      <c r="BO55" s="24">
        <f t="shared" si="40"/>
        <v>0</v>
      </c>
      <c r="BP55" s="24">
        <f t="shared" si="40"/>
        <v>0</v>
      </c>
      <c r="BQ55" s="24">
        <f t="shared" si="40"/>
        <v>0</v>
      </c>
      <c r="BR55" s="24">
        <f t="shared" si="32"/>
        <v>0</v>
      </c>
      <c r="BS55" s="24">
        <f t="shared" si="32"/>
        <v>0</v>
      </c>
      <c r="BT55" s="24">
        <f t="shared" si="32"/>
        <v>0</v>
      </c>
      <c r="BU55" s="24">
        <f t="shared" si="32"/>
        <v>0</v>
      </c>
      <c r="BV55" s="24">
        <f t="shared" si="32"/>
        <v>0</v>
      </c>
      <c r="BW55" s="25">
        <f t="shared" si="22"/>
        <v>0</v>
      </c>
      <c r="BX55" s="24"/>
      <c r="BY55" s="24"/>
      <c r="BZ55" s="24"/>
      <c r="CA55" s="24"/>
      <c r="CB55" s="24"/>
      <c r="CC55" s="24"/>
      <c r="CD55" s="24"/>
      <c r="CE55" s="24"/>
      <c r="CF55" s="24"/>
      <c r="CG55" s="24"/>
      <c r="CH55" s="24"/>
      <c r="CI55" s="24"/>
      <c r="CJ55" s="24"/>
      <c r="CK55" s="24"/>
      <c r="CL55" s="24"/>
      <c r="CM55" s="24"/>
      <c r="CN55" s="24"/>
      <c r="CO55" s="24"/>
      <c r="CP55" s="24"/>
      <c r="CQ55" s="24"/>
      <c r="CR55" s="24"/>
      <c r="CS55" s="24"/>
      <c r="CT55" s="25">
        <f t="shared" si="7"/>
        <v>1</v>
      </c>
      <c r="CU55" s="24">
        <f t="shared" si="37"/>
        <v>107531670</v>
      </c>
      <c r="CV55" s="24">
        <f t="shared" si="43"/>
        <v>0</v>
      </c>
      <c r="CW55" s="24">
        <f t="shared" si="43"/>
        <v>0</v>
      </c>
      <c r="CX55" s="24">
        <f t="shared" si="43"/>
        <v>0</v>
      </c>
      <c r="CY55" s="24">
        <f t="shared" si="43"/>
        <v>0</v>
      </c>
      <c r="CZ55" s="24">
        <f t="shared" si="43"/>
        <v>0</v>
      </c>
      <c r="DA55" s="24">
        <f t="shared" si="41"/>
        <v>0</v>
      </c>
      <c r="DB55" s="24">
        <f t="shared" si="41"/>
        <v>107531670</v>
      </c>
      <c r="DC55" s="24">
        <f t="shared" si="41"/>
        <v>0</v>
      </c>
      <c r="DD55" s="24">
        <f t="shared" si="41"/>
        <v>0</v>
      </c>
      <c r="DE55" s="24">
        <f t="shared" si="41"/>
        <v>0</v>
      </c>
      <c r="DF55" s="24">
        <f t="shared" si="41"/>
        <v>0</v>
      </c>
      <c r="DG55" s="24">
        <f t="shared" si="41"/>
        <v>0</v>
      </c>
      <c r="DH55" s="24">
        <f t="shared" si="41"/>
        <v>0</v>
      </c>
      <c r="DI55" s="24">
        <f t="shared" si="41"/>
        <v>0</v>
      </c>
      <c r="DJ55" s="24">
        <f t="shared" si="41"/>
        <v>0</v>
      </c>
      <c r="DK55" s="24">
        <f t="shared" si="41"/>
        <v>0</v>
      </c>
      <c r="DL55" s="24">
        <f t="shared" si="35"/>
        <v>0</v>
      </c>
      <c r="DM55" s="24">
        <f t="shared" si="35"/>
        <v>0</v>
      </c>
      <c r="DN55" s="24">
        <f t="shared" si="35"/>
        <v>0</v>
      </c>
      <c r="DO55" s="24">
        <f t="shared" si="35"/>
        <v>0</v>
      </c>
      <c r="DP55" s="24">
        <f t="shared" si="35"/>
        <v>0</v>
      </c>
    </row>
    <row r="56" spans="1:121" ht="29.25" customHeight="1" x14ac:dyDescent="0.25">
      <c r="A56" s="188"/>
      <c r="B56" s="54" t="s">
        <v>177</v>
      </c>
      <c r="C56" s="20" t="s">
        <v>178</v>
      </c>
      <c r="D56" s="32" t="s">
        <v>179</v>
      </c>
      <c r="E56" s="22">
        <v>410</v>
      </c>
      <c r="F56" s="23" t="s">
        <v>127</v>
      </c>
      <c r="G56" s="24">
        <f t="shared" si="29"/>
        <v>400033334</v>
      </c>
      <c r="H56" s="24"/>
      <c r="I56" s="24"/>
      <c r="J56" s="24">
        <v>33334</v>
      </c>
      <c r="K56" s="24"/>
      <c r="L56" s="24"/>
      <c r="M56" s="24"/>
      <c r="N56" s="24"/>
      <c r="O56" s="24"/>
      <c r="P56" s="24"/>
      <c r="Q56" s="24"/>
      <c r="R56" s="24">
        <v>400000000</v>
      </c>
      <c r="S56" s="24"/>
      <c r="T56" s="24"/>
      <c r="U56" s="24"/>
      <c r="V56" s="24"/>
      <c r="W56" s="24"/>
      <c r="X56" s="24"/>
      <c r="Y56" s="24"/>
      <c r="Z56" s="24"/>
      <c r="AA56" s="24"/>
      <c r="AB56" s="24"/>
      <c r="AC56" s="25">
        <f t="shared" si="39"/>
        <v>0.14229272703559248</v>
      </c>
      <c r="AD56" s="24">
        <f t="shared" si="30"/>
        <v>56921834</v>
      </c>
      <c r="AE56" s="24"/>
      <c r="AF56" s="24"/>
      <c r="AG56" s="24"/>
      <c r="AH56" s="24"/>
      <c r="AI56" s="24"/>
      <c r="AJ56" s="24"/>
      <c r="AK56" s="24"/>
      <c r="AL56" s="24"/>
      <c r="AM56" s="24"/>
      <c r="AN56" s="24"/>
      <c r="AO56" s="24">
        <f>+'[2]ENERO 2018'!$T$571</f>
        <v>56921834</v>
      </c>
      <c r="AP56" s="24"/>
      <c r="AQ56" s="24"/>
      <c r="AR56" s="24"/>
      <c r="AS56" s="24"/>
      <c r="AT56" s="24"/>
      <c r="AU56" s="24"/>
      <c r="AV56" s="24"/>
      <c r="AW56" s="24"/>
      <c r="AX56" s="24"/>
      <c r="AY56" s="24"/>
      <c r="AZ56" s="25">
        <f t="shared" si="2"/>
        <v>0.85770727296440752</v>
      </c>
      <c r="BA56" s="24">
        <f t="shared" si="36"/>
        <v>343111500</v>
      </c>
      <c r="BB56" s="24">
        <f t="shared" si="42"/>
        <v>0</v>
      </c>
      <c r="BC56" s="24">
        <f t="shared" si="42"/>
        <v>0</v>
      </c>
      <c r="BD56" s="24">
        <f t="shared" si="42"/>
        <v>33334</v>
      </c>
      <c r="BE56" s="24">
        <f t="shared" si="42"/>
        <v>0</v>
      </c>
      <c r="BF56" s="24">
        <f t="shared" si="42"/>
        <v>0</v>
      </c>
      <c r="BG56" s="24">
        <f t="shared" si="40"/>
        <v>0</v>
      </c>
      <c r="BH56" s="24">
        <f t="shared" si="40"/>
        <v>0</v>
      </c>
      <c r="BI56" s="24">
        <f t="shared" si="40"/>
        <v>0</v>
      </c>
      <c r="BJ56" s="24">
        <f t="shared" si="40"/>
        <v>0</v>
      </c>
      <c r="BK56" s="24">
        <f t="shared" si="40"/>
        <v>0</v>
      </c>
      <c r="BL56" s="24">
        <f t="shared" si="40"/>
        <v>343078166</v>
      </c>
      <c r="BM56" s="24">
        <f t="shared" si="40"/>
        <v>0</v>
      </c>
      <c r="BN56" s="24">
        <f t="shared" si="40"/>
        <v>0</v>
      </c>
      <c r="BO56" s="24">
        <f t="shared" si="40"/>
        <v>0</v>
      </c>
      <c r="BP56" s="24">
        <f t="shared" si="40"/>
        <v>0</v>
      </c>
      <c r="BQ56" s="24">
        <f t="shared" si="40"/>
        <v>0</v>
      </c>
      <c r="BR56" s="24">
        <f t="shared" si="32"/>
        <v>0</v>
      </c>
      <c r="BS56" s="24">
        <f t="shared" si="32"/>
        <v>0</v>
      </c>
      <c r="BT56" s="24">
        <f t="shared" si="32"/>
        <v>0</v>
      </c>
      <c r="BU56" s="24">
        <f t="shared" si="32"/>
        <v>0</v>
      </c>
      <c r="BV56" s="24">
        <f t="shared" si="32"/>
        <v>0</v>
      </c>
      <c r="BW56" s="25">
        <f t="shared" si="22"/>
        <v>7.4327140947709119E-2</v>
      </c>
      <c r="BX56" s="24">
        <f t="shared" si="33"/>
        <v>29733334</v>
      </c>
      <c r="BY56" s="24"/>
      <c r="BZ56" s="24"/>
      <c r="CA56" s="24"/>
      <c r="CB56" s="24"/>
      <c r="CC56" s="24"/>
      <c r="CD56" s="24"/>
      <c r="CE56" s="24"/>
      <c r="CF56" s="24"/>
      <c r="CG56" s="24"/>
      <c r="CH56" s="24"/>
      <c r="CI56" s="24">
        <f>+'[1]FEBRERO 2018'!$H$654</f>
        <v>29733334</v>
      </c>
      <c r="CJ56" s="24"/>
      <c r="CK56" s="24"/>
      <c r="CL56" s="24"/>
      <c r="CM56" s="24"/>
      <c r="CN56" s="24"/>
      <c r="CO56" s="24"/>
      <c r="CP56" s="24"/>
      <c r="CQ56" s="24"/>
      <c r="CR56" s="24"/>
      <c r="CS56" s="24"/>
      <c r="CT56" s="25">
        <f t="shared" si="7"/>
        <v>0.92567285905229091</v>
      </c>
      <c r="CU56" s="24">
        <f t="shared" si="37"/>
        <v>370300000</v>
      </c>
      <c r="CV56" s="24">
        <f t="shared" si="43"/>
        <v>0</v>
      </c>
      <c r="CW56" s="24">
        <f t="shared" si="43"/>
        <v>0</v>
      </c>
      <c r="CX56" s="24">
        <f t="shared" si="43"/>
        <v>33334</v>
      </c>
      <c r="CY56" s="24">
        <f t="shared" si="43"/>
        <v>0</v>
      </c>
      <c r="CZ56" s="24">
        <f t="shared" si="43"/>
        <v>0</v>
      </c>
      <c r="DA56" s="24">
        <f t="shared" si="41"/>
        <v>0</v>
      </c>
      <c r="DB56" s="24">
        <f t="shared" si="41"/>
        <v>0</v>
      </c>
      <c r="DC56" s="24">
        <f t="shared" si="41"/>
        <v>0</v>
      </c>
      <c r="DD56" s="24">
        <f t="shared" si="41"/>
        <v>0</v>
      </c>
      <c r="DE56" s="24">
        <f t="shared" si="41"/>
        <v>0</v>
      </c>
      <c r="DF56" s="24">
        <f t="shared" si="41"/>
        <v>370266666</v>
      </c>
      <c r="DG56" s="24">
        <f t="shared" si="41"/>
        <v>0</v>
      </c>
      <c r="DH56" s="24">
        <f t="shared" si="41"/>
        <v>0</v>
      </c>
      <c r="DI56" s="24">
        <f t="shared" si="41"/>
        <v>0</v>
      </c>
      <c r="DJ56" s="24">
        <f t="shared" si="41"/>
        <v>0</v>
      </c>
      <c r="DK56" s="24">
        <f t="shared" si="41"/>
        <v>0</v>
      </c>
      <c r="DL56" s="24">
        <f t="shared" si="35"/>
        <v>0</v>
      </c>
      <c r="DM56" s="24">
        <f t="shared" si="35"/>
        <v>0</v>
      </c>
      <c r="DN56" s="24">
        <f t="shared" si="35"/>
        <v>0</v>
      </c>
      <c r="DO56" s="24">
        <f t="shared" si="35"/>
        <v>0</v>
      </c>
      <c r="DP56" s="24">
        <f t="shared" si="35"/>
        <v>0</v>
      </c>
    </row>
    <row r="57" spans="1:121" ht="20.25" customHeight="1" x14ac:dyDescent="0.25">
      <c r="A57" s="188"/>
      <c r="B57" s="199" t="s">
        <v>180</v>
      </c>
      <c r="C57" s="20" t="s">
        <v>181</v>
      </c>
      <c r="D57" s="21" t="s">
        <v>182</v>
      </c>
      <c r="E57" s="22">
        <v>410</v>
      </c>
      <c r="F57" s="23" t="s">
        <v>127</v>
      </c>
      <c r="G57" s="24">
        <f t="shared" si="29"/>
        <v>3500000000</v>
      </c>
      <c r="H57" s="24"/>
      <c r="I57" s="24"/>
      <c r="J57" s="24"/>
      <c r="K57" s="24"/>
      <c r="L57" s="24"/>
      <c r="M57" s="24"/>
      <c r="N57" s="24"/>
      <c r="O57" s="24"/>
      <c r="P57" s="24"/>
      <c r="Q57" s="24"/>
      <c r="R57" s="24"/>
      <c r="S57" s="24"/>
      <c r="T57" s="24"/>
      <c r="U57" s="24"/>
      <c r="V57" s="24">
        <v>3500000000</v>
      </c>
      <c r="W57" s="24"/>
      <c r="X57" s="24"/>
      <c r="Y57" s="24"/>
      <c r="Z57" s="24"/>
      <c r="AA57" s="24"/>
      <c r="AB57" s="24"/>
      <c r="AC57" s="25">
        <f t="shared" si="39"/>
        <v>0.36401854485714286</v>
      </c>
      <c r="AD57" s="24">
        <f t="shared" si="30"/>
        <v>1274064907</v>
      </c>
      <c r="AE57" s="24"/>
      <c r="AF57" s="24"/>
      <c r="AG57" s="24"/>
      <c r="AH57" s="24"/>
      <c r="AI57" s="24"/>
      <c r="AJ57" s="24"/>
      <c r="AK57" s="24"/>
      <c r="AL57" s="24"/>
      <c r="AM57" s="24"/>
      <c r="AN57" s="24"/>
      <c r="AO57" s="24"/>
      <c r="AP57" s="24"/>
      <c r="AQ57" s="24"/>
      <c r="AR57" s="24"/>
      <c r="AS57" s="24">
        <f>+'[2]ENERO 2018'!$X$586</f>
        <v>1274064907</v>
      </c>
      <c r="AT57" s="24"/>
      <c r="AU57" s="24"/>
      <c r="AV57" s="24"/>
      <c r="AW57" s="24"/>
      <c r="AX57" s="24"/>
      <c r="AY57" s="24"/>
      <c r="AZ57" s="25">
        <f t="shared" si="2"/>
        <v>0.63598145514285709</v>
      </c>
      <c r="BA57" s="24">
        <f t="shared" si="36"/>
        <v>2225935093</v>
      </c>
      <c r="BB57" s="24">
        <f t="shared" si="42"/>
        <v>0</v>
      </c>
      <c r="BC57" s="24">
        <f t="shared" si="42"/>
        <v>0</v>
      </c>
      <c r="BD57" s="24">
        <f t="shared" si="42"/>
        <v>0</v>
      </c>
      <c r="BE57" s="24">
        <f t="shared" si="42"/>
        <v>0</v>
      </c>
      <c r="BF57" s="24">
        <f t="shared" si="42"/>
        <v>0</v>
      </c>
      <c r="BG57" s="24">
        <f t="shared" si="40"/>
        <v>0</v>
      </c>
      <c r="BH57" s="24">
        <f t="shared" si="40"/>
        <v>0</v>
      </c>
      <c r="BI57" s="24">
        <f t="shared" si="40"/>
        <v>0</v>
      </c>
      <c r="BJ57" s="24">
        <f t="shared" si="40"/>
        <v>0</v>
      </c>
      <c r="BK57" s="24">
        <f t="shared" si="40"/>
        <v>0</v>
      </c>
      <c r="BL57" s="24">
        <f t="shared" si="40"/>
        <v>0</v>
      </c>
      <c r="BM57" s="24">
        <f t="shared" si="40"/>
        <v>0</v>
      </c>
      <c r="BN57" s="24">
        <f t="shared" si="40"/>
        <v>0</v>
      </c>
      <c r="BO57" s="24">
        <f t="shared" si="40"/>
        <v>0</v>
      </c>
      <c r="BP57" s="24">
        <f t="shared" si="40"/>
        <v>2225935093</v>
      </c>
      <c r="BQ57" s="24">
        <f t="shared" si="40"/>
        <v>0</v>
      </c>
      <c r="BR57" s="24">
        <f t="shared" si="32"/>
        <v>0</v>
      </c>
      <c r="BS57" s="24">
        <f t="shared" si="32"/>
        <v>0</v>
      </c>
      <c r="BT57" s="24">
        <f t="shared" si="32"/>
        <v>0</v>
      </c>
      <c r="BU57" s="24">
        <f t="shared" si="32"/>
        <v>0</v>
      </c>
      <c r="BV57" s="24">
        <f t="shared" si="32"/>
        <v>0</v>
      </c>
      <c r="BW57" s="25">
        <f t="shared" si="22"/>
        <v>0.16461640171428571</v>
      </c>
      <c r="BX57" s="24">
        <f t="shared" si="33"/>
        <v>576157406</v>
      </c>
      <c r="BY57" s="24"/>
      <c r="BZ57" s="24"/>
      <c r="CA57" s="24"/>
      <c r="CB57" s="24"/>
      <c r="CC57" s="24"/>
      <c r="CD57" s="24"/>
      <c r="CE57" s="24"/>
      <c r="CF57" s="24"/>
      <c r="CG57" s="24"/>
      <c r="CH57" s="24"/>
      <c r="CI57" s="24"/>
      <c r="CJ57" s="24"/>
      <c r="CK57" s="24"/>
      <c r="CL57" s="24"/>
      <c r="CM57" s="24">
        <f>+'[1]FEBRERO 2018'!$H$669</f>
        <v>576157406</v>
      </c>
      <c r="CN57" s="24"/>
      <c r="CO57" s="24"/>
      <c r="CP57" s="24"/>
      <c r="CQ57" s="24"/>
      <c r="CR57" s="24"/>
      <c r="CS57" s="24"/>
      <c r="CT57" s="25">
        <f t="shared" si="7"/>
        <v>0.83538359828571429</v>
      </c>
      <c r="CU57" s="24">
        <f t="shared" si="37"/>
        <v>2923842594</v>
      </c>
      <c r="CV57" s="24">
        <f t="shared" si="43"/>
        <v>0</v>
      </c>
      <c r="CW57" s="24">
        <f t="shared" si="43"/>
        <v>0</v>
      </c>
      <c r="CX57" s="24">
        <f t="shared" si="43"/>
        <v>0</v>
      </c>
      <c r="CY57" s="24">
        <f t="shared" si="43"/>
        <v>0</v>
      </c>
      <c r="CZ57" s="24">
        <f t="shared" si="43"/>
        <v>0</v>
      </c>
      <c r="DA57" s="24">
        <f t="shared" si="41"/>
        <v>0</v>
      </c>
      <c r="DB57" s="24">
        <f t="shared" si="41"/>
        <v>0</v>
      </c>
      <c r="DC57" s="24">
        <f t="shared" si="41"/>
        <v>0</v>
      </c>
      <c r="DD57" s="24">
        <f t="shared" si="41"/>
        <v>0</v>
      </c>
      <c r="DE57" s="24">
        <f t="shared" si="41"/>
        <v>0</v>
      </c>
      <c r="DF57" s="24">
        <f t="shared" si="41"/>
        <v>0</v>
      </c>
      <c r="DG57" s="24">
        <f t="shared" si="41"/>
        <v>0</v>
      </c>
      <c r="DH57" s="24">
        <f t="shared" si="41"/>
        <v>0</v>
      </c>
      <c r="DI57" s="24">
        <f t="shared" si="41"/>
        <v>0</v>
      </c>
      <c r="DJ57" s="24">
        <f t="shared" si="41"/>
        <v>2923842594</v>
      </c>
      <c r="DK57" s="24">
        <f t="shared" si="41"/>
        <v>0</v>
      </c>
      <c r="DL57" s="24">
        <f t="shared" si="35"/>
        <v>0</v>
      </c>
      <c r="DM57" s="24">
        <f t="shared" si="35"/>
        <v>0</v>
      </c>
      <c r="DN57" s="24">
        <f t="shared" si="35"/>
        <v>0</v>
      </c>
      <c r="DO57" s="24">
        <f t="shared" si="35"/>
        <v>0</v>
      </c>
      <c r="DP57" s="24">
        <f t="shared" si="35"/>
        <v>0</v>
      </c>
    </row>
    <row r="58" spans="1:121" ht="35.25" customHeight="1" x14ac:dyDescent="0.25">
      <c r="A58" s="188"/>
      <c r="B58" s="199"/>
      <c r="C58" s="20" t="s">
        <v>183</v>
      </c>
      <c r="D58" s="21" t="s">
        <v>184</v>
      </c>
      <c r="E58" s="22">
        <v>410</v>
      </c>
      <c r="F58" s="23" t="s">
        <v>127</v>
      </c>
      <c r="G58" s="24">
        <f t="shared" si="29"/>
        <v>779225925</v>
      </c>
      <c r="H58" s="24"/>
      <c r="I58" s="24"/>
      <c r="J58" s="24"/>
      <c r="K58" s="24"/>
      <c r="L58" s="24"/>
      <c r="M58" s="24"/>
      <c r="N58" s="24">
        <v>150000000</v>
      </c>
      <c r="O58" s="24"/>
      <c r="P58" s="24"/>
      <c r="Q58" s="24"/>
      <c r="R58" s="24"/>
      <c r="S58" s="24"/>
      <c r="T58" s="24"/>
      <c r="U58" s="24"/>
      <c r="V58" s="24">
        <v>619225925</v>
      </c>
      <c r="W58" s="24"/>
      <c r="X58" s="24"/>
      <c r="Y58" s="24">
        <v>10000000</v>
      </c>
      <c r="Z58" s="24"/>
      <c r="AA58" s="24"/>
      <c r="AB58" s="24"/>
      <c r="AC58" s="25">
        <f t="shared" si="39"/>
        <v>4.5899268559371919E-4</v>
      </c>
      <c r="AD58" s="24">
        <f t="shared" si="30"/>
        <v>357659</v>
      </c>
      <c r="AE58" s="24"/>
      <c r="AF58" s="24"/>
      <c r="AG58" s="24"/>
      <c r="AH58" s="24"/>
      <c r="AI58" s="24"/>
      <c r="AJ58" s="24"/>
      <c r="AK58" s="24"/>
      <c r="AL58" s="24"/>
      <c r="AM58" s="24"/>
      <c r="AN58" s="24"/>
      <c r="AO58" s="24"/>
      <c r="AP58" s="24"/>
      <c r="AQ58" s="24"/>
      <c r="AR58" s="24"/>
      <c r="AS58" s="24"/>
      <c r="AT58" s="24"/>
      <c r="AU58" s="24"/>
      <c r="AV58" s="24">
        <f>+'[2]ENERO 2018'!$AA$653</f>
        <v>357659</v>
      </c>
      <c r="AW58" s="24"/>
      <c r="AX58" s="24"/>
      <c r="AY58" s="24"/>
      <c r="AZ58" s="25">
        <f t="shared" si="2"/>
        <v>0.99954100731440632</v>
      </c>
      <c r="BA58" s="24">
        <f t="shared" si="36"/>
        <v>778868266</v>
      </c>
      <c r="BB58" s="24">
        <f t="shared" si="42"/>
        <v>0</v>
      </c>
      <c r="BC58" s="24">
        <f t="shared" si="42"/>
        <v>0</v>
      </c>
      <c r="BD58" s="24">
        <f t="shared" si="42"/>
        <v>0</v>
      </c>
      <c r="BE58" s="24">
        <f t="shared" si="42"/>
        <v>0</v>
      </c>
      <c r="BF58" s="24">
        <f t="shared" si="42"/>
        <v>0</v>
      </c>
      <c r="BG58" s="24">
        <f t="shared" si="40"/>
        <v>0</v>
      </c>
      <c r="BH58" s="24">
        <f t="shared" si="40"/>
        <v>150000000</v>
      </c>
      <c r="BI58" s="24">
        <f t="shared" si="40"/>
        <v>0</v>
      </c>
      <c r="BJ58" s="24">
        <f t="shared" si="40"/>
        <v>0</v>
      </c>
      <c r="BK58" s="24">
        <f t="shared" si="40"/>
        <v>0</v>
      </c>
      <c r="BL58" s="24">
        <f t="shared" si="40"/>
        <v>0</v>
      </c>
      <c r="BM58" s="24">
        <f t="shared" si="40"/>
        <v>0</v>
      </c>
      <c r="BN58" s="24">
        <f t="shared" si="40"/>
        <v>0</v>
      </c>
      <c r="BO58" s="24">
        <f t="shared" si="40"/>
        <v>0</v>
      </c>
      <c r="BP58" s="24">
        <f t="shared" si="40"/>
        <v>619225925</v>
      </c>
      <c r="BQ58" s="24">
        <f t="shared" si="40"/>
        <v>0</v>
      </c>
      <c r="BR58" s="24">
        <f t="shared" si="32"/>
        <v>0</v>
      </c>
      <c r="BS58" s="24">
        <f t="shared" si="32"/>
        <v>9642341</v>
      </c>
      <c r="BT58" s="24">
        <f t="shared" si="32"/>
        <v>0</v>
      </c>
      <c r="BU58" s="24">
        <f t="shared" si="32"/>
        <v>0</v>
      </c>
      <c r="BV58" s="24">
        <f t="shared" si="32"/>
        <v>0</v>
      </c>
      <c r="BW58" s="25">
        <f t="shared" si="22"/>
        <v>4.5825990709947185E-4</v>
      </c>
      <c r="BX58" s="24">
        <f t="shared" si="33"/>
        <v>357088</v>
      </c>
      <c r="BY58" s="24"/>
      <c r="BZ58" s="24"/>
      <c r="CA58" s="24"/>
      <c r="CB58" s="24"/>
      <c r="CC58" s="24"/>
      <c r="CD58" s="24"/>
      <c r="CE58" s="24"/>
      <c r="CF58" s="24"/>
      <c r="CG58" s="24"/>
      <c r="CH58" s="24"/>
      <c r="CI58" s="24"/>
      <c r="CJ58" s="24"/>
      <c r="CK58" s="24"/>
      <c r="CL58" s="24"/>
      <c r="CM58" s="24"/>
      <c r="CN58" s="24"/>
      <c r="CO58" s="24"/>
      <c r="CP58" s="24">
        <f>+'[2]ENERO 2018'!$H$651</f>
        <v>357088</v>
      </c>
      <c r="CQ58" s="24"/>
      <c r="CR58" s="24"/>
      <c r="CS58" s="24"/>
      <c r="CT58" s="25">
        <f t="shared" si="7"/>
        <v>0.99954174009290053</v>
      </c>
      <c r="CU58" s="24">
        <f t="shared" si="37"/>
        <v>778868837</v>
      </c>
      <c r="CV58" s="24">
        <f t="shared" si="43"/>
        <v>0</v>
      </c>
      <c r="CW58" s="24">
        <f t="shared" si="43"/>
        <v>0</v>
      </c>
      <c r="CX58" s="24">
        <f t="shared" si="43"/>
        <v>0</v>
      </c>
      <c r="CY58" s="24">
        <f t="shared" si="43"/>
        <v>0</v>
      </c>
      <c r="CZ58" s="24">
        <f t="shared" si="43"/>
        <v>0</v>
      </c>
      <c r="DA58" s="24">
        <f t="shared" si="41"/>
        <v>0</v>
      </c>
      <c r="DB58" s="24">
        <f t="shared" si="41"/>
        <v>150000000</v>
      </c>
      <c r="DC58" s="24">
        <f t="shared" si="41"/>
        <v>0</v>
      </c>
      <c r="DD58" s="24">
        <f t="shared" si="41"/>
        <v>0</v>
      </c>
      <c r="DE58" s="24">
        <f t="shared" si="41"/>
        <v>0</v>
      </c>
      <c r="DF58" s="24">
        <f t="shared" si="41"/>
        <v>0</v>
      </c>
      <c r="DG58" s="24">
        <f t="shared" si="41"/>
        <v>0</v>
      </c>
      <c r="DH58" s="24">
        <f t="shared" si="41"/>
        <v>0</v>
      </c>
      <c r="DI58" s="24">
        <f t="shared" si="41"/>
        <v>0</v>
      </c>
      <c r="DJ58" s="24">
        <f t="shared" si="41"/>
        <v>619225925</v>
      </c>
      <c r="DK58" s="24">
        <f t="shared" si="41"/>
        <v>0</v>
      </c>
      <c r="DL58" s="24">
        <f t="shared" si="35"/>
        <v>0</v>
      </c>
      <c r="DM58" s="24">
        <f t="shared" si="35"/>
        <v>9642912</v>
      </c>
      <c r="DN58" s="24">
        <f t="shared" si="35"/>
        <v>0</v>
      </c>
      <c r="DO58" s="24">
        <f t="shared" si="35"/>
        <v>0</v>
      </c>
      <c r="DP58" s="24">
        <f t="shared" si="35"/>
        <v>0</v>
      </c>
    </row>
    <row r="59" spans="1:121" ht="74.25" customHeight="1" x14ac:dyDescent="0.25">
      <c r="A59" s="55"/>
      <c r="B59" s="197" t="s">
        <v>185</v>
      </c>
      <c r="C59" s="20" t="s">
        <v>186</v>
      </c>
      <c r="D59" s="21" t="s">
        <v>187</v>
      </c>
      <c r="E59" s="22">
        <v>410</v>
      </c>
      <c r="F59" s="23" t="s">
        <v>127</v>
      </c>
      <c r="G59" s="24">
        <f t="shared" si="29"/>
        <v>5000000</v>
      </c>
      <c r="H59" s="24"/>
      <c r="I59" s="24">
        <v>5000000</v>
      </c>
      <c r="J59" s="24"/>
      <c r="K59" s="24"/>
      <c r="L59" s="24"/>
      <c r="M59" s="24"/>
      <c r="N59" s="24"/>
      <c r="O59" s="24"/>
      <c r="P59" s="24"/>
      <c r="Q59" s="24"/>
      <c r="R59" s="24"/>
      <c r="S59" s="24"/>
      <c r="T59" s="24"/>
      <c r="U59" s="24"/>
      <c r="V59" s="24"/>
      <c r="W59" s="24"/>
      <c r="X59" s="24"/>
      <c r="Y59" s="24"/>
      <c r="Z59" s="24"/>
      <c r="AA59" s="24"/>
      <c r="AB59" s="24"/>
      <c r="AC59" s="25">
        <f t="shared" si="39"/>
        <v>0</v>
      </c>
      <c r="AD59" s="24">
        <f t="shared" si="30"/>
        <v>0</v>
      </c>
      <c r="AE59" s="24"/>
      <c r="AF59" s="24"/>
      <c r="AG59" s="24"/>
      <c r="AH59" s="24"/>
      <c r="AI59" s="24"/>
      <c r="AJ59" s="24"/>
      <c r="AK59" s="24"/>
      <c r="AL59" s="24"/>
      <c r="AM59" s="24"/>
      <c r="AN59" s="24"/>
      <c r="AO59" s="24"/>
      <c r="AP59" s="24"/>
      <c r="AQ59" s="24"/>
      <c r="AR59" s="24"/>
      <c r="AS59" s="24"/>
      <c r="AT59" s="24"/>
      <c r="AU59" s="24"/>
      <c r="AV59" s="24"/>
      <c r="AW59" s="24"/>
      <c r="AX59" s="24"/>
      <c r="AY59" s="24"/>
      <c r="AZ59" s="25">
        <f t="shared" si="2"/>
        <v>1</v>
      </c>
      <c r="BA59" s="24">
        <f t="shared" si="36"/>
        <v>5000000</v>
      </c>
      <c r="BB59" s="24">
        <f t="shared" si="42"/>
        <v>0</v>
      </c>
      <c r="BC59" s="24">
        <f t="shared" si="42"/>
        <v>5000000</v>
      </c>
      <c r="BD59" s="24">
        <f t="shared" si="42"/>
        <v>0</v>
      </c>
      <c r="BE59" s="24">
        <f t="shared" si="42"/>
        <v>0</v>
      </c>
      <c r="BF59" s="24">
        <f t="shared" si="42"/>
        <v>0</v>
      </c>
      <c r="BG59" s="24">
        <f t="shared" si="40"/>
        <v>0</v>
      </c>
      <c r="BH59" s="24">
        <f t="shared" si="40"/>
        <v>0</v>
      </c>
      <c r="BI59" s="24">
        <f t="shared" si="40"/>
        <v>0</v>
      </c>
      <c r="BJ59" s="24">
        <f t="shared" si="40"/>
        <v>0</v>
      </c>
      <c r="BK59" s="24">
        <f t="shared" si="40"/>
        <v>0</v>
      </c>
      <c r="BL59" s="24">
        <f t="shared" si="40"/>
        <v>0</v>
      </c>
      <c r="BM59" s="24">
        <f t="shared" si="40"/>
        <v>0</v>
      </c>
      <c r="BN59" s="24">
        <f t="shared" si="40"/>
        <v>0</v>
      </c>
      <c r="BO59" s="24">
        <f t="shared" si="40"/>
        <v>0</v>
      </c>
      <c r="BP59" s="24">
        <f t="shared" si="40"/>
        <v>0</v>
      </c>
      <c r="BQ59" s="24">
        <f t="shared" si="40"/>
        <v>0</v>
      </c>
      <c r="BR59" s="24">
        <f t="shared" si="32"/>
        <v>0</v>
      </c>
      <c r="BS59" s="24">
        <f t="shared" si="32"/>
        <v>0</v>
      </c>
      <c r="BT59" s="24">
        <f t="shared" si="32"/>
        <v>0</v>
      </c>
      <c r="BU59" s="24">
        <f t="shared" si="32"/>
        <v>0</v>
      </c>
      <c r="BV59" s="24">
        <f t="shared" si="32"/>
        <v>0</v>
      </c>
      <c r="BW59" s="25">
        <f t="shared" si="22"/>
        <v>0</v>
      </c>
      <c r="BX59" s="24">
        <f t="shared" si="33"/>
        <v>0</v>
      </c>
      <c r="BY59" s="24"/>
      <c r="BZ59" s="24"/>
      <c r="CA59" s="24"/>
      <c r="CB59" s="24"/>
      <c r="CC59" s="24"/>
      <c r="CD59" s="24"/>
      <c r="CE59" s="24"/>
      <c r="CF59" s="24"/>
      <c r="CG59" s="24"/>
      <c r="CH59" s="24"/>
      <c r="CI59" s="24"/>
      <c r="CJ59" s="24"/>
      <c r="CK59" s="24"/>
      <c r="CL59" s="24"/>
      <c r="CM59" s="24"/>
      <c r="CN59" s="24"/>
      <c r="CO59" s="24"/>
      <c r="CP59" s="24"/>
      <c r="CQ59" s="24"/>
      <c r="CR59" s="24"/>
      <c r="CS59" s="24"/>
      <c r="CT59" s="25">
        <f t="shared" si="7"/>
        <v>1</v>
      </c>
      <c r="CU59" s="24">
        <f t="shared" si="37"/>
        <v>5000000</v>
      </c>
      <c r="CV59" s="24">
        <f t="shared" si="43"/>
        <v>0</v>
      </c>
      <c r="CW59" s="24">
        <f t="shared" si="43"/>
        <v>5000000</v>
      </c>
      <c r="CX59" s="24">
        <f t="shared" si="43"/>
        <v>0</v>
      </c>
      <c r="CY59" s="24">
        <f t="shared" si="43"/>
        <v>0</v>
      </c>
      <c r="CZ59" s="24">
        <f t="shared" si="43"/>
        <v>0</v>
      </c>
      <c r="DA59" s="24">
        <f t="shared" si="41"/>
        <v>0</v>
      </c>
      <c r="DB59" s="24">
        <f t="shared" si="41"/>
        <v>0</v>
      </c>
      <c r="DC59" s="24">
        <f t="shared" si="41"/>
        <v>0</v>
      </c>
      <c r="DD59" s="24">
        <f t="shared" si="41"/>
        <v>0</v>
      </c>
      <c r="DE59" s="24">
        <f t="shared" si="41"/>
        <v>0</v>
      </c>
      <c r="DF59" s="24">
        <f t="shared" si="41"/>
        <v>0</v>
      </c>
      <c r="DG59" s="24">
        <f t="shared" si="41"/>
        <v>0</v>
      </c>
      <c r="DH59" s="24">
        <f t="shared" si="41"/>
        <v>0</v>
      </c>
      <c r="DI59" s="24">
        <f t="shared" si="41"/>
        <v>0</v>
      </c>
      <c r="DJ59" s="24">
        <f t="shared" si="41"/>
        <v>0</v>
      </c>
      <c r="DK59" s="24">
        <f t="shared" si="41"/>
        <v>0</v>
      </c>
      <c r="DL59" s="24">
        <f t="shared" si="35"/>
        <v>0</v>
      </c>
      <c r="DM59" s="24">
        <f t="shared" si="35"/>
        <v>0</v>
      </c>
      <c r="DN59" s="24">
        <f t="shared" si="35"/>
        <v>0</v>
      </c>
      <c r="DO59" s="24">
        <f t="shared" si="35"/>
        <v>0</v>
      </c>
      <c r="DP59" s="24">
        <f t="shared" si="35"/>
        <v>0</v>
      </c>
    </row>
    <row r="60" spans="1:121" ht="22.5" customHeight="1" x14ac:dyDescent="0.25">
      <c r="A60" s="55"/>
      <c r="B60" s="197"/>
      <c r="C60" s="20" t="s">
        <v>188</v>
      </c>
      <c r="D60" s="21" t="s">
        <v>189</v>
      </c>
      <c r="E60" s="22">
        <v>410</v>
      </c>
      <c r="F60" s="23" t="s">
        <v>127</v>
      </c>
      <c r="G60" s="24">
        <f t="shared" si="29"/>
        <v>20000000</v>
      </c>
      <c r="H60" s="24"/>
      <c r="I60" s="24"/>
      <c r="J60" s="24"/>
      <c r="K60" s="24"/>
      <c r="L60" s="24"/>
      <c r="M60" s="24"/>
      <c r="N60" s="24"/>
      <c r="O60" s="24"/>
      <c r="P60" s="24"/>
      <c r="Q60" s="24"/>
      <c r="R60" s="24"/>
      <c r="S60" s="24"/>
      <c r="T60" s="24"/>
      <c r="U60" s="24"/>
      <c r="V60" s="24"/>
      <c r="W60" s="24"/>
      <c r="X60" s="24"/>
      <c r="Y60" s="24">
        <v>20000000</v>
      </c>
      <c r="Z60" s="24"/>
      <c r="AA60" s="24"/>
      <c r="AB60" s="24"/>
      <c r="AC60" s="25">
        <f t="shared" si="39"/>
        <v>0</v>
      </c>
      <c r="AD60" s="24">
        <f t="shared" si="30"/>
        <v>0</v>
      </c>
      <c r="AE60" s="24"/>
      <c r="AF60" s="24"/>
      <c r="AG60" s="24"/>
      <c r="AH60" s="24"/>
      <c r="AI60" s="24"/>
      <c r="AJ60" s="24"/>
      <c r="AK60" s="24"/>
      <c r="AL60" s="24"/>
      <c r="AM60" s="24"/>
      <c r="AN60" s="24"/>
      <c r="AO60" s="24"/>
      <c r="AP60" s="24"/>
      <c r="AQ60" s="24"/>
      <c r="AR60" s="24"/>
      <c r="AS60" s="24"/>
      <c r="AT60" s="24"/>
      <c r="AU60" s="24"/>
      <c r="AV60" s="24"/>
      <c r="AW60" s="24"/>
      <c r="AX60" s="24"/>
      <c r="AY60" s="24"/>
      <c r="AZ60" s="25">
        <f t="shared" si="2"/>
        <v>1</v>
      </c>
      <c r="BA60" s="24">
        <f t="shared" si="36"/>
        <v>20000000</v>
      </c>
      <c r="BB60" s="24">
        <f t="shared" si="42"/>
        <v>0</v>
      </c>
      <c r="BC60" s="24">
        <f t="shared" si="42"/>
        <v>0</v>
      </c>
      <c r="BD60" s="24">
        <f t="shared" si="42"/>
        <v>0</v>
      </c>
      <c r="BE60" s="24">
        <f t="shared" si="42"/>
        <v>0</v>
      </c>
      <c r="BF60" s="24">
        <f t="shared" si="42"/>
        <v>0</v>
      </c>
      <c r="BG60" s="24">
        <f t="shared" si="40"/>
        <v>0</v>
      </c>
      <c r="BH60" s="24">
        <f t="shared" si="40"/>
        <v>0</v>
      </c>
      <c r="BI60" s="24">
        <f t="shared" si="40"/>
        <v>0</v>
      </c>
      <c r="BJ60" s="24">
        <f t="shared" si="40"/>
        <v>0</v>
      </c>
      <c r="BK60" s="24">
        <f t="shared" si="40"/>
        <v>0</v>
      </c>
      <c r="BL60" s="24">
        <f t="shared" si="40"/>
        <v>0</v>
      </c>
      <c r="BM60" s="24">
        <f t="shared" si="40"/>
        <v>0</v>
      </c>
      <c r="BN60" s="24">
        <f t="shared" si="40"/>
        <v>0</v>
      </c>
      <c r="BO60" s="24">
        <f t="shared" si="40"/>
        <v>0</v>
      </c>
      <c r="BP60" s="24">
        <f t="shared" si="40"/>
        <v>0</v>
      </c>
      <c r="BQ60" s="24">
        <f t="shared" si="40"/>
        <v>0</v>
      </c>
      <c r="BR60" s="24">
        <f t="shared" si="32"/>
        <v>0</v>
      </c>
      <c r="BS60" s="24">
        <f t="shared" si="32"/>
        <v>20000000</v>
      </c>
      <c r="BT60" s="24">
        <f t="shared" si="32"/>
        <v>0</v>
      </c>
      <c r="BU60" s="24">
        <f t="shared" si="32"/>
        <v>0</v>
      </c>
      <c r="BV60" s="24">
        <f t="shared" si="32"/>
        <v>0</v>
      </c>
      <c r="BW60" s="25">
        <f t="shared" si="22"/>
        <v>0</v>
      </c>
      <c r="BX60" s="24">
        <f t="shared" si="33"/>
        <v>0</v>
      </c>
      <c r="BY60" s="24"/>
      <c r="BZ60" s="24"/>
      <c r="CA60" s="24"/>
      <c r="CB60" s="24"/>
      <c r="CC60" s="24"/>
      <c r="CD60" s="24"/>
      <c r="CE60" s="24"/>
      <c r="CF60" s="24"/>
      <c r="CG60" s="24"/>
      <c r="CH60" s="24"/>
      <c r="CI60" s="24"/>
      <c r="CJ60" s="24"/>
      <c r="CK60" s="24"/>
      <c r="CL60" s="24"/>
      <c r="CM60" s="24"/>
      <c r="CN60" s="24"/>
      <c r="CO60" s="24"/>
      <c r="CP60" s="24"/>
      <c r="CQ60" s="24"/>
      <c r="CR60" s="24"/>
      <c r="CS60" s="24"/>
      <c r="CT60" s="25">
        <f t="shared" si="7"/>
        <v>1</v>
      </c>
      <c r="CU60" s="24">
        <f t="shared" si="37"/>
        <v>20000000</v>
      </c>
      <c r="CV60" s="24">
        <f t="shared" si="43"/>
        <v>0</v>
      </c>
      <c r="CW60" s="24">
        <f t="shared" si="43"/>
        <v>0</v>
      </c>
      <c r="CX60" s="24">
        <f t="shared" si="43"/>
        <v>0</v>
      </c>
      <c r="CY60" s="24">
        <f t="shared" si="43"/>
        <v>0</v>
      </c>
      <c r="CZ60" s="24">
        <f t="shared" si="43"/>
        <v>0</v>
      </c>
      <c r="DA60" s="24">
        <f t="shared" si="41"/>
        <v>0</v>
      </c>
      <c r="DB60" s="24">
        <f t="shared" si="41"/>
        <v>0</v>
      </c>
      <c r="DC60" s="24">
        <f t="shared" si="41"/>
        <v>0</v>
      </c>
      <c r="DD60" s="24">
        <f t="shared" si="41"/>
        <v>0</v>
      </c>
      <c r="DE60" s="24">
        <f t="shared" si="41"/>
        <v>0</v>
      </c>
      <c r="DF60" s="24">
        <f t="shared" si="41"/>
        <v>0</v>
      </c>
      <c r="DG60" s="24">
        <f t="shared" si="41"/>
        <v>0</v>
      </c>
      <c r="DH60" s="24">
        <f t="shared" si="41"/>
        <v>0</v>
      </c>
      <c r="DI60" s="24">
        <f t="shared" si="41"/>
        <v>0</v>
      </c>
      <c r="DJ60" s="24">
        <f t="shared" si="41"/>
        <v>0</v>
      </c>
      <c r="DK60" s="24">
        <f t="shared" si="41"/>
        <v>0</v>
      </c>
      <c r="DL60" s="24">
        <f t="shared" si="35"/>
        <v>0</v>
      </c>
      <c r="DM60" s="24">
        <f t="shared" si="35"/>
        <v>20000000</v>
      </c>
      <c r="DN60" s="24">
        <f t="shared" si="35"/>
        <v>0</v>
      </c>
      <c r="DO60" s="24">
        <f t="shared" si="35"/>
        <v>0</v>
      </c>
      <c r="DP60" s="24">
        <f t="shared" si="35"/>
        <v>0</v>
      </c>
    </row>
    <row r="61" spans="1:121" ht="75" customHeight="1" x14ac:dyDescent="0.25">
      <c r="A61" s="55"/>
      <c r="B61" s="53" t="s">
        <v>190</v>
      </c>
      <c r="C61" s="20" t="s">
        <v>191</v>
      </c>
      <c r="D61" s="21" t="s">
        <v>192</v>
      </c>
      <c r="E61" s="22">
        <v>410</v>
      </c>
      <c r="F61" s="23" t="s">
        <v>127</v>
      </c>
      <c r="G61" s="24">
        <f t="shared" si="29"/>
        <v>2000000</v>
      </c>
      <c r="H61" s="24"/>
      <c r="I61" s="24">
        <v>2000000</v>
      </c>
      <c r="J61" s="24"/>
      <c r="K61" s="24"/>
      <c r="L61" s="24"/>
      <c r="M61" s="24"/>
      <c r="N61" s="24"/>
      <c r="O61" s="24"/>
      <c r="P61" s="24"/>
      <c r="Q61" s="24"/>
      <c r="R61" s="24"/>
      <c r="S61" s="24"/>
      <c r="T61" s="24"/>
      <c r="U61" s="24"/>
      <c r="V61" s="24"/>
      <c r="W61" s="24"/>
      <c r="X61" s="24"/>
      <c r="Y61" s="24"/>
      <c r="Z61" s="24"/>
      <c r="AA61" s="24"/>
      <c r="AB61" s="24"/>
      <c r="AC61" s="25">
        <f>+AD61/G61</f>
        <v>0</v>
      </c>
      <c r="AD61" s="24">
        <f t="shared" si="30"/>
        <v>0</v>
      </c>
      <c r="AE61" s="24"/>
      <c r="AF61" s="24"/>
      <c r="AG61" s="24"/>
      <c r="AH61" s="24"/>
      <c r="AI61" s="24"/>
      <c r="AJ61" s="24"/>
      <c r="AK61" s="24"/>
      <c r="AL61" s="24"/>
      <c r="AM61" s="24"/>
      <c r="AN61" s="24"/>
      <c r="AO61" s="24"/>
      <c r="AP61" s="24"/>
      <c r="AQ61" s="24"/>
      <c r="AR61" s="24"/>
      <c r="AS61" s="24"/>
      <c r="AT61" s="24"/>
      <c r="AU61" s="24"/>
      <c r="AV61" s="24"/>
      <c r="AW61" s="24"/>
      <c r="AX61" s="24"/>
      <c r="AY61" s="24"/>
      <c r="AZ61" s="25">
        <f t="shared" si="2"/>
        <v>1</v>
      </c>
      <c r="BA61" s="24">
        <f t="shared" si="36"/>
        <v>2000000</v>
      </c>
      <c r="BB61" s="24">
        <f t="shared" si="42"/>
        <v>0</v>
      </c>
      <c r="BC61" s="24">
        <f t="shared" si="42"/>
        <v>2000000</v>
      </c>
      <c r="BD61" s="24">
        <f t="shared" si="42"/>
        <v>0</v>
      </c>
      <c r="BE61" s="24">
        <f t="shared" si="42"/>
        <v>0</v>
      </c>
      <c r="BF61" s="24">
        <f t="shared" si="42"/>
        <v>0</v>
      </c>
      <c r="BG61" s="24">
        <f t="shared" si="40"/>
        <v>0</v>
      </c>
      <c r="BH61" s="24">
        <f t="shared" si="40"/>
        <v>0</v>
      </c>
      <c r="BI61" s="24">
        <f t="shared" si="40"/>
        <v>0</v>
      </c>
      <c r="BJ61" s="24">
        <f t="shared" si="40"/>
        <v>0</v>
      </c>
      <c r="BK61" s="24">
        <f t="shared" si="40"/>
        <v>0</v>
      </c>
      <c r="BL61" s="24">
        <f t="shared" si="40"/>
        <v>0</v>
      </c>
      <c r="BM61" s="24">
        <f t="shared" si="40"/>
        <v>0</v>
      </c>
      <c r="BN61" s="24">
        <f t="shared" si="40"/>
        <v>0</v>
      </c>
      <c r="BO61" s="24">
        <f t="shared" si="40"/>
        <v>0</v>
      </c>
      <c r="BP61" s="24">
        <f t="shared" si="40"/>
        <v>0</v>
      </c>
      <c r="BQ61" s="24">
        <f t="shared" si="40"/>
        <v>0</v>
      </c>
      <c r="BR61" s="24">
        <f t="shared" si="32"/>
        <v>0</v>
      </c>
      <c r="BS61" s="24">
        <f t="shared" si="32"/>
        <v>0</v>
      </c>
      <c r="BT61" s="24">
        <f t="shared" si="32"/>
        <v>0</v>
      </c>
      <c r="BU61" s="24">
        <f t="shared" si="32"/>
        <v>0</v>
      </c>
      <c r="BV61" s="24">
        <f t="shared" si="32"/>
        <v>0</v>
      </c>
      <c r="BW61" s="25">
        <f>+BX61/G61</f>
        <v>0</v>
      </c>
      <c r="BX61" s="24">
        <f t="shared" si="33"/>
        <v>0</v>
      </c>
      <c r="BY61" s="24"/>
      <c r="BZ61" s="24"/>
      <c r="CA61" s="24"/>
      <c r="CB61" s="24"/>
      <c r="CC61" s="24"/>
      <c r="CD61" s="24"/>
      <c r="CE61" s="24"/>
      <c r="CF61" s="24"/>
      <c r="CG61" s="24"/>
      <c r="CH61" s="24"/>
      <c r="CI61" s="24"/>
      <c r="CJ61" s="24"/>
      <c r="CK61" s="24"/>
      <c r="CL61" s="24"/>
      <c r="CM61" s="24"/>
      <c r="CN61" s="24"/>
      <c r="CO61" s="24"/>
      <c r="CP61" s="24"/>
      <c r="CQ61" s="24"/>
      <c r="CR61" s="24"/>
      <c r="CS61" s="24"/>
      <c r="CT61" s="25">
        <f t="shared" si="7"/>
        <v>1</v>
      </c>
      <c r="CU61" s="24">
        <f t="shared" si="37"/>
        <v>2000000</v>
      </c>
      <c r="CV61" s="24">
        <f t="shared" si="43"/>
        <v>0</v>
      </c>
      <c r="CW61" s="24">
        <f t="shared" si="43"/>
        <v>2000000</v>
      </c>
      <c r="CX61" s="24">
        <f t="shared" si="43"/>
        <v>0</v>
      </c>
      <c r="CY61" s="24">
        <f t="shared" si="43"/>
        <v>0</v>
      </c>
      <c r="CZ61" s="24">
        <f t="shared" si="43"/>
        <v>0</v>
      </c>
      <c r="DA61" s="24">
        <f t="shared" si="41"/>
        <v>0</v>
      </c>
      <c r="DB61" s="24">
        <f t="shared" si="41"/>
        <v>0</v>
      </c>
      <c r="DC61" s="24">
        <f t="shared" si="41"/>
        <v>0</v>
      </c>
      <c r="DD61" s="24">
        <f t="shared" si="41"/>
        <v>0</v>
      </c>
      <c r="DE61" s="24">
        <f t="shared" si="41"/>
        <v>0</v>
      </c>
      <c r="DF61" s="24">
        <f t="shared" si="41"/>
        <v>0</v>
      </c>
      <c r="DG61" s="24">
        <f t="shared" si="41"/>
        <v>0</v>
      </c>
      <c r="DH61" s="24">
        <f t="shared" si="41"/>
        <v>0</v>
      </c>
      <c r="DI61" s="24">
        <f t="shared" si="41"/>
        <v>0</v>
      </c>
      <c r="DJ61" s="24">
        <f t="shared" si="41"/>
        <v>0</v>
      </c>
      <c r="DK61" s="24">
        <f t="shared" si="41"/>
        <v>0</v>
      </c>
      <c r="DL61" s="24">
        <f t="shared" si="35"/>
        <v>0</v>
      </c>
      <c r="DM61" s="24">
        <f t="shared" si="35"/>
        <v>0</v>
      </c>
      <c r="DN61" s="24">
        <f t="shared" si="35"/>
        <v>0</v>
      </c>
      <c r="DO61" s="24">
        <f t="shared" si="35"/>
        <v>0</v>
      </c>
      <c r="DP61" s="24">
        <f t="shared" si="35"/>
        <v>0</v>
      </c>
    </row>
    <row r="62" spans="1:121" ht="31.5" customHeight="1" x14ac:dyDescent="0.25">
      <c r="A62" s="188"/>
      <c r="B62" s="198" t="s">
        <v>193</v>
      </c>
      <c r="C62" s="20" t="s">
        <v>194</v>
      </c>
      <c r="D62" s="21" t="s">
        <v>195</v>
      </c>
      <c r="E62" s="22">
        <v>410</v>
      </c>
      <c r="F62" s="23" t="s">
        <v>127</v>
      </c>
      <c r="G62" s="24">
        <f t="shared" si="29"/>
        <v>72000000</v>
      </c>
      <c r="H62" s="24"/>
      <c r="I62" s="24">
        <v>52000000</v>
      </c>
      <c r="J62" s="24"/>
      <c r="K62" s="24"/>
      <c r="L62" s="24"/>
      <c r="M62" s="34"/>
      <c r="N62" s="24">
        <v>20000000</v>
      </c>
      <c r="O62" s="34"/>
      <c r="P62" s="34"/>
      <c r="Q62" s="24"/>
      <c r="R62" s="24"/>
      <c r="S62" s="24"/>
      <c r="T62" s="24"/>
      <c r="U62" s="24"/>
      <c r="V62" s="24"/>
      <c r="W62" s="24"/>
      <c r="X62" s="24"/>
      <c r="Y62" s="24"/>
      <c r="Z62" s="24"/>
      <c r="AA62" s="24"/>
      <c r="AB62" s="24"/>
      <c r="AC62" s="25">
        <f>+AD62/G62</f>
        <v>0.2768431388888889</v>
      </c>
      <c r="AD62" s="24">
        <f t="shared" si="30"/>
        <v>19932706</v>
      </c>
      <c r="AE62" s="24"/>
      <c r="AF62" s="24">
        <f>+'[1]FEBRERO 2018'!$K$834</f>
        <v>19932706</v>
      </c>
      <c r="AG62" s="24"/>
      <c r="AH62" s="24"/>
      <c r="AI62" s="24"/>
      <c r="AJ62" s="24"/>
      <c r="AK62" s="24"/>
      <c r="AL62" s="24"/>
      <c r="AM62" s="24"/>
      <c r="AN62" s="24"/>
      <c r="AO62" s="24"/>
      <c r="AP62" s="24"/>
      <c r="AQ62" s="24"/>
      <c r="AR62" s="24"/>
      <c r="AS62" s="24"/>
      <c r="AT62" s="24"/>
      <c r="AU62" s="24"/>
      <c r="AV62" s="24"/>
      <c r="AW62" s="24"/>
      <c r="AX62" s="24"/>
      <c r="AY62" s="24"/>
      <c r="AZ62" s="25">
        <f t="shared" si="2"/>
        <v>0.7231568611111111</v>
      </c>
      <c r="BA62" s="24">
        <f t="shared" si="36"/>
        <v>52067294</v>
      </c>
      <c r="BB62" s="24">
        <f t="shared" si="42"/>
        <v>0</v>
      </c>
      <c r="BC62" s="24">
        <f t="shared" si="42"/>
        <v>32067294</v>
      </c>
      <c r="BD62" s="24">
        <f t="shared" si="42"/>
        <v>0</v>
      </c>
      <c r="BE62" s="24">
        <f t="shared" si="42"/>
        <v>0</v>
      </c>
      <c r="BF62" s="24">
        <f t="shared" si="42"/>
        <v>0</v>
      </c>
      <c r="BG62" s="24">
        <f t="shared" si="40"/>
        <v>0</v>
      </c>
      <c r="BH62" s="24">
        <f t="shared" si="40"/>
        <v>20000000</v>
      </c>
      <c r="BI62" s="24">
        <f t="shared" si="40"/>
        <v>0</v>
      </c>
      <c r="BJ62" s="24">
        <f t="shared" si="40"/>
        <v>0</v>
      </c>
      <c r="BK62" s="24">
        <f t="shared" si="40"/>
        <v>0</v>
      </c>
      <c r="BL62" s="24">
        <f t="shared" si="40"/>
        <v>0</v>
      </c>
      <c r="BM62" s="24">
        <f t="shared" si="40"/>
        <v>0</v>
      </c>
      <c r="BN62" s="24">
        <f t="shared" si="40"/>
        <v>0</v>
      </c>
      <c r="BO62" s="24">
        <f t="shared" si="40"/>
        <v>0</v>
      </c>
      <c r="BP62" s="24">
        <f t="shared" si="40"/>
        <v>0</v>
      </c>
      <c r="BQ62" s="24">
        <f t="shared" si="40"/>
        <v>0</v>
      </c>
      <c r="BR62" s="24">
        <f t="shared" si="32"/>
        <v>0</v>
      </c>
      <c r="BS62" s="24">
        <f t="shared" si="32"/>
        <v>0</v>
      </c>
      <c r="BT62" s="24">
        <f t="shared" si="32"/>
        <v>0</v>
      </c>
      <c r="BU62" s="24">
        <f t="shared" si="32"/>
        <v>0</v>
      </c>
      <c r="BV62" s="24">
        <f t="shared" si="32"/>
        <v>0</v>
      </c>
      <c r="BW62" s="25">
        <f>+BX62/G62</f>
        <v>0.2768431388888889</v>
      </c>
      <c r="BX62" s="24">
        <f t="shared" si="33"/>
        <v>19932706</v>
      </c>
      <c r="BY62" s="24"/>
      <c r="BZ62" s="24">
        <f>+'[1]FEBRERO 2018'!$H$832</f>
        <v>19932706</v>
      </c>
      <c r="CA62" s="24"/>
      <c r="CB62" s="24"/>
      <c r="CC62" s="24"/>
      <c r="CD62" s="24"/>
      <c r="CE62" s="24"/>
      <c r="CF62" s="24"/>
      <c r="CG62" s="24"/>
      <c r="CH62" s="24"/>
      <c r="CI62" s="24"/>
      <c r="CJ62" s="24"/>
      <c r="CK62" s="24"/>
      <c r="CL62" s="24"/>
      <c r="CM62" s="24"/>
      <c r="CN62" s="24"/>
      <c r="CO62" s="24"/>
      <c r="CP62" s="24"/>
      <c r="CQ62" s="24"/>
      <c r="CR62" s="24"/>
      <c r="CS62" s="24"/>
      <c r="CT62" s="25">
        <f t="shared" si="7"/>
        <v>0.7231568611111111</v>
      </c>
      <c r="CU62" s="24">
        <f t="shared" si="37"/>
        <v>52067294</v>
      </c>
      <c r="CV62" s="24">
        <f t="shared" si="43"/>
        <v>0</v>
      </c>
      <c r="CW62" s="24">
        <f t="shared" si="43"/>
        <v>32067294</v>
      </c>
      <c r="CX62" s="24">
        <f t="shared" si="43"/>
        <v>0</v>
      </c>
      <c r="CY62" s="24">
        <f t="shared" si="43"/>
        <v>0</v>
      </c>
      <c r="CZ62" s="24">
        <f t="shared" si="43"/>
        <v>0</v>
      </c>
      <c r="DA62" s="24">
        <f t="shared" si="41"/>
        <v>0</v>
      </c>
      <c r="DB62" s="24">
        <f t="shared" si="41"/>
        <v>20000000</v>
      </c>
      <c r="DC62" s="24">
        <f t="shared" si="41"/>
        <v>0</v>
      </c>
      <c r="DD62" s="24">
        <f t="shared" si="41"/>
        <v>0</v>
      </c>
      <c r="DE62" s="24">
        <f t="shared" si="41"/>
        <v>0</v>
      </c>
      <c r="DF62" s="24">
        <f t="shared" si="41"/>
        <v>0</v>
      </c>
      <c r="DG62" s="24">
        <f t="shared" si="41"/>
        <v>0</v>
      </c>
      <c r="DH62" s="24">
        <f t="shared" si="41"/>
        <v>0</v>
      </c>
      <c r="DI62" s="24">
        <f t="shared" si="41"/>
        <v>0</v>
      </c>
      <c r="DJ62" s="24">
        <f t="shared" si="41"/>
        <v>0</v>
      </c>
      <c r="DK62" s="24">
        <f t="shared" si="41"/>
        <v>0</v>
      </c>
      <c r="DL62" s="24">
        <f t="shared" si="35"/>
        <v>0</v>
      </c>
      <c r="DM62" s="24">
        <f t="shared" si="35"/>
        <v>0</v>
      </c>
      <c r="DN62" s="24">
        <f t="shared" si="35"/>
        <v>0</v>
      </c>
      <c r="DO62" s="24">
        <f t="shared" si="35"/>
        <v>0</v>
      </c>
      <c r="DP62" s="24">
        <f t="shared" si="35"/>
        <v>0</v>
      </c>
      <c r="DQ62" s="47"/>
    </row>
    <row r="63" spans="1:121" ht="31.5" customHeight="1" x14ac:dyDescent="0.25">
      <c r="A63" s="188"/>
      <c r="B63" s="198"/>
      <c r="C63" s="20" t="s">
        <v>196</v>
      </c>
      <c r="D63" s="21" t="s">
        <v>197</v>
      </c>
      <c r="E63" s="22">
        <v>410</v>
      </c>
      <c r="F63" s="23" t="s">
        <v>127</v>
      </c>
      <c r="G63" s="24">
        <f t="shared" si="29"/>
        <v>53269674</v>
      </c>
      <c r="H63" s="24"/>
      <c r="I63" s="24"/>
      <c r="J63" s="24">
        <v>8891438</v>
      </c>
      <c r="K63" s="24"/>
      <c r="L63" s="24"/>
      <c r="M63" s="34"/>
      <c r="N63" s="24"/>
      <c r="O63" s="34"/>
      <c r="P63" s="34"/>
      <c r="Q63" s="24"/>
      <c r="R63" s="24"/>
      <c r="S63" s="24"/>
      <c r="T63" s="24"/>
      <c r="U63" s="24"/>
      <c r="V63" s="24"/>
      <c r="W63" s="24">
        <v>44378236</v>
      </c>
      <c r="X63" s="24"/>
      <c r="Y63" s="24"/>
      <c r="Z63" s="24"/>
      <c r="AA63" s="24"/>
      <c r="AB63" s="24"/>
      <c r="AC63" s="25">
        <f>+AD63/G63</f>
        <v>0</v>
      </c>
      <c r="AD63" s="24">
        <f t="shared" si="30"/>
        <v>0</v>
      </c>
      <c r="AE63" s="24"/>
      <c r="AF63" s="24"/>
      <c r="AG63" s="24"/>
      <c r="AH63" s="24"/>
      <c r="AI63" s="24"/>
      <c r="AJ63" s="24"/>
      <c r="AK63" s="24"/>
      <c r="AL63" s="24"/>
      <c r="AM63" s="24"/>
      <c r="AN63" s="24"/>
      <c r="AO63" s="24"/>
      <c r="AP63" s="24"/>
      <c r="AQ63" s="24"/>
      <c r="AR63" s="24"/>
      <c r="AS63" s="24"/>
      <c r="AT63" s="24"/>
      <c r="AU63" s="24"/>
      <c r="AV63" s="24"/>
      <c r="AW63" s="24"/>
      <c r="AX63" s="24"/>
      <c r="AY63" s="24"/>
      <c r="AZ63" s="25">
        <f t="shared" si="2"/>
        <v>1</v>
      </c>
      <c r="BA63" s="24">
        <f t="shared" si="36"/>
        <v>53269674</v>
      </c>
      <c r="BB63" s="24">
        <f t="shared" si="42"/>
        <v>0</v>
      </c>
      <c r="BC63" s="24">
        <f t="shared" si="42"/>
        <v>0</v>
      </c>
      <c r="BD63" s="24">
        <f t="shared" si="42"/>
        <v>8891438</v>
      </c>
      <c r="BE63" s="24">
        <f t="shared" si="42"/>
        <v>0</v>
      </c>
      <c r="BF63" s="24">
        <f t="shared" si="42"/>
        <v>0</v>
      </c>
      <c r="BG63" s="24">
        <f t="shared" si="40"/>
        <v>0</v>
      </c>
      <c r="BH63" s="24">
        <f t="shared" si="40"/>
        <v>0</v>
      </c>
      <c r="BI63" s="24">
        <f t="shared" si="40"/>
        <v>0</v>
      </c>
      <c r="BJ63" s="24">
        <f t="shared" si="40"/>
        <v>0</v>
      </c>
      <c r="BK63" s="24">
        <f t="shared" si="40"/>
        <v>0</v>
      </c>
      <c r="BL63" s="24">
        <f t="shared" si="40"/>
        <v>0</v>
      </c>
      <c r="BM63" s="24">
        <f t="shared" si="40"/>
        <v>0</v>
      </c>
      <c r="BN63" s="24">
        <f t="shared" si="40"/>
        <v>0</v>
      </c>
      <c r="BO63" s="24">
        <f t="shared" si="40"/>
        <v>0</v>
      </c>
      <c r="BP63" s="24">
        <f t="shared" si="40"/>
        <v>0</v>
      </c>
      <c r="BQ63" s="24">
        <f t="shared" si="40"/>
        <v>44378236</v>
      </c>
      <c r="BR63" s="24">
        <f t="shared" si="32"/>
        <v>0</v>
      </c>
      <c r="BS63" s="24">
        <f t="shared" si="32"/>
        <v>0</v>
      </c>
      <c r="BT63" s="24">
        <f t="shared" si="32"/>
        <v>0</v>
      </c>
      <c r="BU63" s="24">
        <f t="shared" si="32"/>
        <v>0</v>
      </c>
      <c r="BV63" s="24">
        <f t="shared" si="32"/>
        <v>0</v>
      </c>
      <c r="BW63" s="25">
        <f>+BX63/G63</f>
        <v>0</v>
      </c>
      <c r="BX63" s="24">
        <f t="shared" si="33"/>
        <v>0</v>
      </c>
      <c r="BY63" s="24"/>
      <c r="BZ63" s="24"/>
      <c r="CA63" s="24"/>
      <c r="CB63" s="24"/>
      <c r="CC63" s="24"/>
      <c r="CD63" s="24"/>
      <c r="CE63" s="24"/>
      <c r="CF63" s="24"/>
      <c r="CG63" s="24"/>
      <c r="CH63" s="24"/>
      <c r="CI63" s="24"/>
      <c r="CJ63" s="24"/>
      <c r="CK63" s="24"/>
      <c r="CL63" s="24"/>
      <c r="CM63" s="24"/>
      <c r="CN63" s="24"/>
      <c r="CO63" s="24"/>
      <c r="CP63" s="24"/>
      <c r="CQ63" s="24"/>
      <c r="CR63" s="24"/>
      <c r="CS63" s="24"/>
      <c r="CT63" s="25">
        <f t="shared" si="7"/>
        <v>1</v>
      </c>
      <c r="CU63" s="24">
        <f t="shared" si="37"/>
        <v>53269674</v>
      </c>
      <c r="CV63" s="24">
        <f t="shared" si="43"/>
        <v>0</v>
      </c>
      <c r="CW63" s="24">
        <f t="shared" si="43"/>
        <v>0</v>
      </c>
      <c r="CX63" s="24">
        <f t="shared" si="43"/>
        <v>8891438</v>
      </c>
      <c r="CY63" s="24">
        <f t="shared" si="43"/>
        <v>0</v>
      </c>
      <c r="CZ63" s="24">
        <f t="shared" si="43"/>
        <v>0</v>
      </c>
      <c r="DA63" s="24">
        <f t="shared" si="41"/>
        <v>0</v>
      </c>
      <c r="DB63" s="24">
        <f t="shared" si="41"/>
        <v>0</v>
      </c>
      <c r="DC63" s="24">
        <f t="shared" si="41"/>
        <v>0</v>
      </c>
      <c r="DD63" s="24">
        <f t="shared" si="41"/>
        <v>0</v>
      </c>
      <c r="DE63" s="24">
        <f t="shared" si="41"/>
        <v>0</v>
      </c>
      <c r="DF63" s="24">
        <f t="shared" si="41"/>
        <v>0</v>
      </c>
      <c r="DG63" s="24">
        <f t="shared" si="41"/>
        <v>0</v>
      </c>
      <c r="DH63" s="24">
        <f t="shared" si="41"/>
        <v>0</v>
      </c>
      <c r="DI63" s="24">
        <f t="shared" si="41"/>
        <v>0</v>
      </c>
      <c r="DJ63" s="24">
        <f t="shared" si="41"/>
        <v>0</v>
      </c>
      <c r="DK63" s="24">
        <f t="shared" si="41"/>
        <v>44378236</v>
      </c>
      <c r="DL63" s="24">
        <f t="shared" si="35"/>
        <v>0</v>
      </c>
      <c r="DM63" s="24">
        <f t="shared" si="35"/>
        <v>0</v>
      </c>
      <c r="DN63" s="24">
        <f t="shared" si="35"/>
        <v>0</v>
      </c>
      <c r="DO63" s="24">
        <f t="shared" si="35"/>
        <v>0</v>
      </c>
      <c r="DP63" s="24">
        <f t="shared" si="35"/>
        <v>0</v>
      </c>
      <c r="DQ63" s="47"/>
    </row>
    <row r="64" spans="1:121" ht="45" customHeight="1" x14ac:dyDescent="0.25">
      <c r="A64" s="188"/>
      <c r="B64" s="198"/>
      <c r="C64" s="20" t="s">
        <v>198</v>
      </c>
      <c r="D64" s="21" t="s">
        <v>199</v>
      </c>
      <c r="E64" s="22">
        <v>410</v>
      </c>
      <c r="F64" s="23" t="s">
        <v>127</v>
      </c>
      <c r="G64" s="24">
        <f t="shared" si="29"/>
        <v>12000000</v>
      </c>
      <c r="H64" s="24"/>
      <c r="I64" s="24">
        <v>12000000</v>
      </c>
      <c r="J64" s="24"/>
      <c r="K64" s="24"/>
      <c r="L64" s="24"/>
      <c r="M64" s="34"/>
      <c r="N64" s="24"/>
      <c r="O64" s="34"/>
      <c r="P64" s="34"/>
      <c r="Q64" s="24"/>
      <c r="R64" s="24"/>
      <c r="S64" s="24"/>
      <c r="T64" s="24"/>
      <c r="U64" s="24"/>
      <c r="V64" s="24"/>
      <c r="W64" s="24"/>
      <c r="X64" s="24"/>
      <c r="Y64" s="24"/>
      <c r="Z64" s="24"/>
      <c r="AA64" s="24"/>
      <c r="AB64" s="24"/>
      <c r="AC64" s="25">
        <f>+AD64/G64</f>
        <v>0</v>
      </c>
      <c r="AD64" s="24">
        <f t="shared" si="30"/>
        <v>0</v>
      </c>
      <c r="AE64" s="24"/>
      <c r="AF64" s="24"/>
      <c r="AG64" s="24"/>
      <c r="AH64" s="24"/>
      <c r="AI64" s="24"/>
      <c r="AJ64" s="24"/>
      <c r="AK64" s="24"/>
      <c r="AL64" s="24"/>
      <c r="AM64" s="24"/>
      <c r="AN64" s="24"/>
      <c r="AO64" s="24"/>
      <c r="AP64" s="24"/>
      <c r="AQ64" s="24"/>
      <c r="AR64" s="24"/>
      <c r="AS64" s="24"/>
      <c r="AT64" s="24"/>
      <c r="AU64" s="24"/>
      <c r="AV64" s="24"/>
      <c r="AW64" s="24"/>
      <c r="AX64" s="24"/>
      <c r="AY64" s="24"/>
      <c r="AZ64" s="25">
        <f t="shared" si="2"/>
        <v>1</v>
      </c>
      <c r="BA64" s="24">
        <f t="shared" si="36"/>
        <v>12000000</v>
      </c>
      <c r="BB64" s="24">
        <f t="shared" si="42"/>
        <v>0</v>
      </c>
      <c r="BC64" s="24">
        <f t="shared" si="42"/>
        <v>12000000</v>
      </c>
      <c r="BD64" s="24">
        <f t="shared" si="42"/>
        <v>0</v>
      </c>
      <c r="BE64" s="24">
        <f t="shared" si="42"/>
        <v>0</v>
      </c>
      <c r="BF64" s="24">
        <f t="shared" si="42"/>
        <v>0</v>
      </c>
      <c r="BG64" s="24">
        <f t="shared" si="40"/>
        <v>0</v>
      </c>
      <c r="BH64" s="24">
        <f t="shared" si="40"/>
        <v>0</v>
      </c>
      <c r="BI64" s="24">
        <f t="shared" si="40"/>
        <v>0</v>
      </c>
      <c r="BJ64" s="24">
        <f t="shared" si="40"/>
        <v>0</v>
      </c>
      <c r="BK64" s="24">
        <f t="shared" si="40"/>
        <v>0</v>
      </c>
      <c r="BL64" s="24">
        <f t="shared" si="40"/>
        <v>0</v>
      </c>
      <c r="BM64" s="24">
        <f t="shared" si="40"/>
        <v>0</v>
      </c>
      <c r="BN64" s="24">
        <f t="shared" si="40"/>
        <v>0</v>
      </c>
      <c r="BO64" s="24">
        <f t="shared" si="40"/>
        <v>0</v>
      </c>
      <c r="BP64" s="24">
        <f t="shared" si="40"/>
        <v>0</v>
      </c>
      <c r="BQ64" s="24">
        <f t="shared" si="40"/>
        <v>0</v>
      </c>
      <c r="BR64" s="24">
        <f t="shared" si="32"/>
        <v>0</v>
      </c>
      <c r="BS64" s="24">
        <f t="shared" si="32"/>
        <v>0</v>
      </c>
      <c r="BT64" s="24">
        <f t="shared" si="32"/>
        <v>0</v>
      </c>
      <c r="BU64" s="24">
        <f t="shared" si="32"/>
        <v>0</v>
      </c>
      <c r="BV64" s="24">
        <f t="shared" si="32"/>
        <v>0</v>
      </c>
      <c r="BW64" s="25">
        <f>+BX64/G64</f>
        <v>0</v>
      </c>
      <c r="BX64" s="24">
        <f t="shared" si="33"/>
        <v>0</v>
      </c>
      <c r="BY64" s="24"/>
      <c r="BZ64" s="24"/>
      <c r="CA64" s="24"/>
      <c r="CB64" s="24"/>
      <c r="CC64" s="24"/>
      <c r="CD64" s="24"/>
      <c r="CE64" s="24"/>
      <c r="CF64" s="24"/>
      <c r="CG64" s="24"/>
      <c r="CH64" s="24"/>
      <c r="CI64" s="24"/>
      <c r="CJ64" s="24"/>
      <c r="CK64" s="24"/>
      <c r="CL64" s="24"/>
      <c r="CM64" s="24"/>
      <c r="CN64" s="24"/>
      <c r="CO64" s="24"/>
      <c r="CP64" s="24"/>
      <c r="CQ64" s="24"/>
      <c r="CR64" s="24"/>
      <c r="CS64" s="24"/>
      <c r="CT64" s="25">
        <f t="shared" si="7"/>
        <v>1</v>
      </c>
      <c r="CU64" s="24">
        <f t="shared" si="37"/>
        <v>12000000</v>
      </c>
      <c r="CV64" s="24">
        <f t="shared" si="43"/>
        <v>0</v>
      </c>
      <c r="CW64" s="24">
        <f t="shared" si="43"/>
        <v>12000000</v>
      </c>
      <c r="CX64" s="24">
        <f t="shared" si="43"/>
        <v>0</v>
      </c>
      <c r="CY64" s="24">
        <f t="shared" si="43"/>
        <v>0</v>
      </c>
      <c r="CZ64" s="24">
        <f t="shared" si="43"/>
        <v>0</v>
      </c>
      <c r="DA64" s="24">
        <f t="shared" si="41"/>
        <v>0</v>
      </c>
      <c r="DB64" s="24">
        <f t="shared" si="41"/>
        <v>0</v>
      </c>
      <c r="DC64" s="24">
        <f t="shared" si="41"/>
        <v>0</v>
      </c>
      <c r="DD64" s="24">
        <f t="shared" si="41"/>
        <v>0</v>
      </c>
      <c r="DE64" s="24">
        <f t="shared" si="41"/>
        <v>0</v>
      </c>
      <c r="DF64" s="24">
        <f t="shared" si="41"/>
        <v>0</v>
      </c>
      <c r="DG64" s="24">
        <f t="shared" si="41"/>
        <v>0</v>
      </c>
      <c r="DH64" s="24">
        <f t="shared" si="41"/>
        <v>0</v>
      </c>
      <c r="DI64" s="24">
        <f t="shared" si="41"/>
        <v>0</v>
      </c>
      <c r="DJ64" s="24">
        <f t="shared" si="41"/>
        <v>0</v>
      </c>
      <c r="DK64" s="24">
        <f t="shared" si="41"/>
        <v>0</v>
      </c>
      <c r="DL64" s="24">
        <f t="shared" si="35"/>
        <v>0</v>
      </c>
      <c r="DM64" s="24">
        <f t="shared" si="35"/>
        <v>0</v>
      </c>
      <c r="DN64" s="24">
        <f t="shared" si="35"/>
        <v>0</v>
      </c>
      <c r="DO64" s="24">
        <f t="shared" si="35"/>
        <v>0</v>
      </c>
      <c r="DP64" s="24">
        <f t="shared" si="35"/>
        <v>0</v>
      </c>
      <c r="DQ64" s="47"/>
    </row>
    <row r="65" spans="1:121" ht="45" customHeight="1" x14ac:dyDescent="0.25">
      <c r="A65" s="188"/>
      <c r="B65" s="56"/>
      <c r="C65" s="20" t="s">
        <v>200</v>
      </c>
      <c r="D65" s="32" t="s">
        <v>201</v>
      </c>
      <c r="E65" s="22">
        <v>410</v>
      </c>
      <c r="F65" s="23" t="s">
        <v>127</v>
      </c>
      <c r="G65" s="24">
        <f t="shared" si="29"/>
        <v>18600000</v>
      </c>
      <c r="H65" s="24"/>
      <c r="I65" s="24"/>
      <c r="J65" s="24">
        <v>18600000</v>
      </c>
      <c r="K65" s="24"/>
      <c r="L65" s="24"/>
      <c r="M65" s="34"/>
      <c r="N65" s="24"/>
      <c r="O65" s="34"/>
      <c r="P65" s="34"/>
      <c r="Q65" s="24"/>
      <c r="R65" s="24"/>
      <c r="S65" s="24"/>
      <c r="T65" s="24"/>
      <c r="U65" s="24"/>
      <c r="V65" s="24"/>
      <c r="W65" s="24"/>
      <c r="X65" s="24"/>
      <c r="Y65" s="24"/>
      <c r="Z65" s="24"/>
      <c r="AA65" s="24"/>
      <c r="AB65" s="24"/>
      <c r="AC65" s="25">
        <f t="shared" ref="AC65:AC82" si="44">+AD65/G65</f>
        <v>0</v>
      </c>
      <c r="AD65" s="24">
        <f t="shared" si="30"/>
        <v>0</v>
      </c>
      <c r="AE65" s="24"/>
      <c r="AF65" s="24"/>
      <c r="AG65" s="24"/>
      <c r="AH65" s="24"/>
      <c r="AI65" s="24"/>
      <c r="AJ65" s="24"/>
      <c r="AK65" s="24"/>
      <c r="AL65" s="24"/>
      <c r="AM65" s="24"/>
      <c r="AN65" s="24"/>
      <c r="AO65" s="24"/>
      <c r="AP65" s="24"/>
      <c r="AQ65" s="24"/>
      <c r="AR65" s="24"/>
      <c r="AS65" s="24"/>
      <c r="AT65" s="24"/>
      <c r="AU65" s="24"/>
      <c r="AV65" s="24"/>
      <c r="AW65" s="24"/>
      <c r="AX65" s="24"/>
      <c r="AY65" s="24"/>
      <c r="AZ65" s="25">
        <f t="shared" si="2"/>
        <v>1</v>
      </c>
      <c r="BA65" s="24">
        <f t="shared" si="36"/>
        <v>18600000</v>
      </c>
      <c r="BB65" s="24">
        <f t="shared" si="42"/>
        <v>0</v>
      </c>
      <c r="BC65" s="24">
        <f t="shared" si="42"/>
        <v>0</v>
      </c>
      <c r="BD65" s="24">
        <f t="shared" si="42"/>
        <v>18600000</v>
      </c>
      <c r="BE65" s="24">
        <f t="shared" si="42"/>
        <v>0</v>
      </c>
      <c r="BF65" s="24">
        <f t="shared" si="42"/>
        <v>0</v>
      </c>
      <c r="BG65" s="24">
        <f t="shared" si="40"/>
        <v>0</v>
      </c>
      <c r="BH65" s="24">
        <f t="shared" si="40"/>
        <v>0</v>
      </c>
      <c r="BI65" s="24">
        <f t="shared" si="40"/>
        <v>0</v>
      </c>
      <c r="BJ65" s="24">
        <f t="shared" si="40"/>
        <v>0</v>
      </c>
      <c r="BK65" s="24">
        <f t="shared" si="40"/>
        <v>0</v>
      </c>
      <c r="BL65" s="24">
        <f t="shared" si="40"/>
        <v>0</v>
      </c>
      <c r="BM65" s="24">
        <f t="shared" si="40"/>
        <v>0</v>
      </c>
      <c r="BN65" s="24">
        <f t="shared" si="40"/>
        <v>0</v>
      </c>
      <c r="BO65" s="24">
        <f t="shared" si="40"/>
        <v>0</v>
      </c>
      <c r="BP65" s="24">
        <f t="shared" si="40"/>
        <v>0</v>
      </c>
      <c r="BQ65" s="24">
        <f t="shared" si="40"/>
        <v>0</v>
      </c>
      <c r="BR65" s="24">
        <f t="shared" si="32"/>
        <v>0</v>
      </c>
      <c r="BS65" s="24">
        <f t="shared" si="32"/>
        <v>0</v>
      </c>
      <c r="BT65" s="24">
        <f t="shared" si="32"/>
        <v>0</v>
      </c>
      <c r="BU65" s="24">
        <f t="shared" si="32"/>
        <v>0</v>
      </c>
      <c r="BV65" s="24">
        <f t="shared" si="32"/>
        <v>0</v>
      </c>
      <c r="BW65" s="25">
        <f t="shared" ref="BW65:BW66" si="45">+BX65/G65</f>
        <v>0</v>
      </c>
      <c r="BX65" s="24">
        <f t="shared" ref="BX65:BX66" si="46">SUM(BY65:CS65)</f>
        <v>0</v>
      </c>
      <c r="BY65" s="24"/>
      <c r="BZ65" s="24"/>
      <c r="CA65" s="24"/>
      <c r="CB65" s="24"/>
      <c r="CC65" s="24"/>
      <c r="CD65" s="24"/>
      <c r="CE65" s="24"/>
      <c r="CF65" s="24"/>
      <c r="CG65" s="24"/>
      <c r="CH65" s="24"/>
      <c r="CI65" s="24"/>
      <c r="CJ65" s="24"/>
      <c r="CK65" s="24"/>
      <c r="CL65" s="24"/>
      <c r="CM65" s="24"/>
      <c r="CN65" s="24"/>
      <c r="CO65" s="24"/>
      <c r="CP65" s="24"/>
      <c r="CQ65" s="24"/>
      <c r="CR65" s="24"/>
      <c r="CS65" s="24"/>
      <c r="CT65" s="25">
        <f t="shared" si="7"/>
        <v>1</v>
      </c>
      <c r="CU65" s="24">
        <f t="shared" si="37"/>
        <v>18600000</v>
      </c>
      <c r="CV65" s="24">
        <f t="shared" si="43"/>
        <v>0</v>
      </c>
      <c r="CW65" s="24">
        <f t="shared" si="43"/>
        <v>0</v>
      </c>
      <c r="CX65" s="24">
        <f t="shared" si="43"/>
        <v>18600000</v>
      </c>
      <c r="CY65" s="24">
        <f t="shared" si="43"/>
        <v>0</v>
      </c>
      <c r="CZ65" s="24">
        <f t="shared" si="43"/>
        <v>0</v>
      </c>
      <c r="DA65" s="24">
        <f t="shared" si="41"/>
        <v>0</v>
      </c>
      <c r="DB65" s="24">
        <f t="shared" si="41"/>
        <v>0</v>
      </c>
      <c r="DC65" s="24">
        <f t="shared" si="41"/>
        <v>0</v>
      </c>
      <c r="DD65" s="24">
        <f t="shared" si="41"/>
        <v>0</v>
      </c>
      <c r="DE65" s="24">
        <f t="shared" si="41"/>
        <v>0</v>
      </c>
      <c r="DF65" s="24">
        <f t="shared" si="41"/>
        <v>0</v>
      </c>
      <c r="DG65" s="24">
        <f t="shared" si="41"/>
        <v>0</v>
      </c>
      <c r="DH65" s="24">
        <f t="shared" si="41"/>
        <v>0</v>
      </c>
      <c r="DI65" s="24">
        <f t="shared" si="41"/>
        <v>0</v>
      </c>
      <c r="DJ65" s="24">
        <f t="shared" si="41"/>
        <v>0</v>
      </c>
      <c r="DK65" s="24">
        <f t="shared" si="41"/>
        <v>0</v>
      </c>
      <c r="DL65" s="24">
        <f t="shared" si="35"/>
        <v>0</v>
      </c>
      <c r="DM65" s="24">
        <f t="shared" si="35"/>
        <v>0</v>
      </c>
      <c r="DN65" s="24">
        <f t="shared" si="35"/>
        <v>0</v>
      </c>
      <c r="DO65" s="24">
        <f t="shared" si="35"/>
        <v>0</v>
      </c>
      <c r="DP65" s="24">
        <f t="shared" si="35"/>
        <v>0</v>
      </c>
      <c r="DQ65" s="47"/>
    </row>
    <row r="66" spans="1:121" ht="45" customHeight="1" x14ac:dyDescent="0.25">
      <c r="A66" s="188"/>
      <c r="B66" s="56"/>
      <c r="C66" s="20" t="s">
        <v>202</v>
      </c>
      <c r="D66" s="32" t="s">
        <v>203</v>
      </c>
      <c r="E66" s="22">
        <v>410</v>
      </c>
      <c r="F66" s="23" t="s">
        <v>127</v>
      </c>
      <c r="G66" s="24">
        <f t="shared" si="29"/>
        <v>1906127</v>
      </c>
      <c r="H66" s="24"/>
      <c r="I66" s="24"/>
      <c r="J66" s="24">
        <v>1906127</v>
      </c>
      <c r="K66" s="24"/>
      <c r="L66" s="24"/>
      <c r="M66" s="34"/>
      <c r="N66" s="34"/>
      <c r="O66" s="34"/>
      <c r="P66" s="34"/>
      <c r="Q66" s="24"/>
      <c r="R66" s="24"/>
      <c r="S66" s="24"/>
      <c r="T66" s="24"/>
      <c r="U66" s="24"/>
      <c r="V66" s="24"/>
      <c r="W66" s="24"/>
      <c r="X66" s="24"/>
      <c r="Y66" s="24"/>
      <c r="Z66" s="24"/>
      <c r="AA66" s="24"/>
      <c r="AB66" s="24"/>
      <c r="AC66" s="25">
        <f t="shared" si="44"/>
        <v>0</v>
      </c>
      <c r="AD66" s="24">
        <f t="shared" si="30"/>
        <v>0</v>
      </c>
      <c r="AE66" s="24"/>
      <c r="AF66" s="24"/>
      <c r="AG66" s="24"/>
      <c r="AH66" s="24"/>
      <c r="AI66" s="24"/>
      <c r="AJ66" s="24"/>
      <c r="AK66" s="24"/>
      <c r="AL66" s="24"/>
      <c r="AM66" s="24"/>
      <c r="AN66" s="24"/>
      <c r="AO66" s="24"/>
      <c r="AP66" s="24"/>
      <c r="AQ66" s="24"/>
      <c r="AR66" s="24"/>
      <c r="AS66" s="24"/>
      <c r="AT66" s="24"/>
      <c r="AU66" s="24"/>
      <c r="AV66" s="24"/>
      <c r="AW66" s="24"/>
      <c r="AX66" s="24"/>
      <c r="AY66" s="24"/>
      <c r="AZ66" s="25">
        <f t="shared" si="2"/>
        <v>1</v>
      </c>
      <c r="BA66" s="24">
        <f t="shared" si="36"/>
        <v>1906127</v>
      </c>
      <c r="BB66" s="24">
        <f t="shared" si="42"/>
        <v>0</v>
      </c>
      <c r="BC66" s="24">
        <f t="shared" si="42"/>
        <v>0</v>
      </c>
      <c r="BD66" s="24">
        <f t="shared" si="42"/>
        <v>1906127</v>
      </c>
      <c r="BE66" s="24">
        <f t="shared" si="42"/>
        <v>0</v>
      </c>
      <c r="BF66" s="24">
        <f t="shared" si="42"/>
        <v>0</v>
      </c>
      <c r="BG66" s="24">
        <f t="shared" si="40"/>
        <v>0</v>
      </c>
      <c r="BH66" s="24">
        <f t="shared" si="40"/>
        <v>0</v>
      </c>
      <c r="BI66" s="24">
        <f t="shared" si="40"/>
        <v>0</v>
      </c>
      <c r="BJ66" s="24">
        <f t="shared" si="40"/>
        <v>0</v>
      </c>
      <c r="BK66" s="24">
        <f t="shared" si="40"/>
        <v>0</v>
      </c>
      <c r="BL66" s="24">
        <f t="shared" si="40"/>
        <v>0</v>
      </c>
      <c r="BM66" s="24">
        <f t="shared" si="40"/>
        <v>0</v>
      </c>
      <c r="BN66" s="24">
        <f t="shared" si="40"/>
        <v>0</v>
      </c>
      <c r="BO66" s="24">
        <f t="shared" si="40"/>
        <v>0</v>
      </c>
      <c r="BP66" s="24">
        <f t="shared" si="40"/>
        <v>0</v>
      </c>
      <c r="BQ66" s="24">
        <f t="shared" si="40"/>
        <v>0</v>
      </c>
      <c r="BR66" s="24">
        <f t="shared" si="32"/>
        <v>0</v>
      </c>
      <c r="BS66" s="24">
        <f t="shared" si="32"/>
        <v>0</v>
      </c>
      <c r="BT66" s="24">
        <f t="shared" si="32"/>
        <v>0</v>
      </c>
      <c r="BU66" s="24">
        <f t="shared" si="32"/>
        <v>0</v>
      </c>
      <c r="BV66" s="24">
        <f t="shared" si="32"/>
        <v>0</v>
      </c>
      <c r="BW66" s="25">
        <f t="shared" si="45"/>
        <v>0</v>
      </c>
      <c r="BX66" s="24">
        <f t="shared" si="46"/>
        <v>0</v>
      </c>
      <c r="BY66" s="24"/>
      <c r="BZ66" s="24"/>
      <c r="CA66" s="24"/>
      <c r="CB66" s="24"/>
      <c r="CC66" s="24"/>
      <c r="CD66" s="24"/>
      <c r="CE66" s="24"/>
      <c r="CF66" s="24"/>
      <c r="CG66" s="24"/>
      <c r="CH66" s="24"/>
      <c r="CI66" s="24"/>
      <c r="CJ66" s="24"/>
      <c r="CK66" s="24"/>
      <c r="CL66" s="24"/>
      <c r="CM66" s="24"/>
      <c r="CN66" s="24"/>
      <c r="CO66" s="24"/>
      <c r="CP66" s="24"/>
      <c r="CQ66" s="24"/>
      <c r="CR66" s="24"/>
      <c r="CS66" s="24"/>
      <c r="CT66" s="25">
        <f t="shared" si="7"/>
        <v>1</v>
      </c>
      <c r="CU66" s="24">
        <f t="shared" si="37"/>
        <v>1906127</v>
      </c>
      <c r="CV66" s="24">
        <f t="shared" si="43"/>
        <v>0</v>
      </c>
      <c r="CW66" s="24">
        <f t="shared" si="43"/>
        <v>0</v>
      </c>
      <c r="CX66" s="24">
        <f t="shared" si="43"/>
        <v>1906127</v>
      </c>
      <c r="CY66" s="24">
        <f t="shared" si="43"/>
        <v>0</v>
      </c>
      <c r="CZ66" s="24">
        <f t="shared" si="43"/>
        <v>0</v>
      </c>
      <c r="DA66" s="24">
        <f t="shared" si="41"/>
        <v>0</v>
      </c>
      <c r="DB66" s="24">
        <f t="shared" si="41"/>
        <v>0</v>
      </c>
      <c r="DC66" s="24">
        <f t="shared" si="41"/>
        <v>0</v>
      </c>
      <c r="DD66" s="24">
        <f t="shared" si="41"/>
        <v>0</v>
      </c>
      <c r="DE66" s="24">
        <f t="shared" si="41"/>
        <v>0</v>
      </c>
      <c r="DF66" s="24">
        <f t="shared" si="41"/>
        <v>0</v>
      </c>
      <c r="DG66" s="24">
        <f t="shared" si="41"/>
        <v>0</v>
      </c>
      <c r="DH66" s="24">
        <f t="shared" si="41"/>
        <v>0</v>
      </c>
      <c r="DI66" s="24">
        <f t="shared" si="41"/>
        <v>0</v>
      </c>
      <c r="DJ66" s="24">
        <f t="shared" si="41"/>
        <v>0</v>
      </c>
      <c r="DK66" s="24">
        <f t="shared" si="41"/>
        <v>0</v>
      </c>
      <c r="DL66" s="24">
        <f t="shared" si="35"/>
        <v>0</v>
      </c>
      <c r="DM66" s="24">
        <f t="shared" si="35"/>
        <v>0</v>
      </c>
      <c r="DN66" s="24">
        <f t="shared" si="35"/>
        <v>0</v>
      </c>
      <c r="DO66" s="24">
        <f t="shared" si="35"/>
        <v>0</v>
      </c>
      <c r="DP66" s="24">
        <f t="shared" si="35"/>
        <v>0</v>
      </c>
      <c r="DQ66" s="47"/>
    </row>
    <row r="67" spans="1:121" ht="45" customHeight="1" x14ac:dyDescent="0.25">
      <c r="A67" s="188"/>
      <c r="B67" s="56"/>
      <c r="C67" s="20" t="s">
        <v>204</v>
      </c>
      <c r="D67" s="32" t="s">
        <v>205</v>
      </c>
      <c r="E67" s="22">
        <v>410</v>
      </c>
      <c r="F67" s="23" t="s">
        <v>127</v>
      </c>
      <c r="G67" s="24">
        <f t="shared" si="29"/>
        <v>10225841</v>
      </c>
      <c r="H67" s="24"/>
      <c r="I67" s="24"/>
      <c r="J67" s="24">
        <v>10225841</v>
      </c>
      <c r="K67" s="24"/>
      <c r="L67" s="24"/>
      <c r="M67" s="34"/>
      <c r="N67" s="34"/>
      <c r="O67" s="34"/>
      <c r="P67" s="34"/>
      <c r="Q67" s="24"/>
      <c r="R67" s="24"/>
      <c r="S67" s="24"/>
      <c r="T67" s="24"/>
      <c r="U67" s="24"/>
      <c r="V67" s="24"/>
      <c r="W67" s="24"/>
      <c r="X67" s="24"/>
      <c r="Y67" s="24"/>
      <c r="Z67" s="24"/>
      <c r="AA67" s="24"/>
      <c r="AB67" s="24"/>
      <c r="AC67" s="25">
        <f t="shared" si="44"/>
        <v>2.9337440314200075E-2</v>
      </c>
      <c r="AD67" s="24">
        <f t="shared" si="30"/>
        <v>300000</v>
      </c>
      <c r="AE67" s="24"/>
      <c r="AF67" s="24"/>
      <c r="AG67" s="24">
        <f>+'[1]FEBRERO 2018'!$M$873</f>
        <v>300000</v>
      </c>
      <c r="AH67" s="24"/>
      <c r="AI67" s="24"/>
      <c r="AJ67" s="24"/>
      <c r="AK67" s="24"/>
      <c r="AL67" s="24"/>
      <c r="AM67" s="24"/>
      <c r="AN67" s="24"/>
      <c r="AO67" s="24"/>
      <c r="AP67" s="24"/>
      <c r="AQ67" s="24"/>
      <c r="AR67" s="24"/>
      <c r="AS67" s="24"/>
      <c r="AT67" s="24"/>
      <c r="AU67" s="24"/>
      <c r="AV67" s="24"/>
      <c r="AW67" s="24"/>
      <c r="AX67" s="24"/>
      <c r="AY67" s="24"/>
      <c r="AZ67" s="25">
        <f t="shared" si="2"/>
        <v>0.97066255968579995</v>
      </c>
      <c r="BA67" s="24">
        <f t="shared" si="36"/>
        <v>9925841</v>
      </c>
      <c r="BB67" s="24">
        <f t="shared" si="42"/>
        <v>0</v>
      </c>
      <c r="BC67" s="24">
        <f t="shared" si="42"/>
        <v>0</v>
      </c>
      <c r="BD67" s="24">
        <f t="shared" si="42"/>
        <v>9925841</v>
      </c>
      <c r="BE67" s="24">
        <f t="shared" si="42"/>
        <v>0</v>
      </c>
      <c r="BF67" s="24">
        <f t="shared" si="42"/>
        <v>0</v>
      </c>
      <c r="BG67" s="24">
        <f t="shared" si="40"/>
        <v>0</v>
      </c>
      <c r="BH67" s="24">
        <f t="shared" si="40"/>
        <v>0</v>
      </c>
      <c r="BI67" s="24">
        <f t="shared" si="40"/>
        <v>0</v>
      </c>
      <c r="BJ67" s="24">
        <f t="shared" si="40"/>
        <v>0</v>
      </c>
      <c r="BK67" s="24">
        <f t="shared" si="40"/>
        <v>0</v>
      </c>
      <c r="BL67" s="24">
        <f t="shared" si="40"/>
        <v>0</v>
      </c>
      <c r="BM67" s="24">
        <f t="shared" si="40"/>
        <v>0</v>
      </c>
      <c r="BN67" s="24">
        <f t="shared" si="40"/>
        <v>0</v>
      </c>
      <c r="BO67" s="24">
        <f t="shared" si="40"/>
        <v>0</v>
      </c>
      <c r="BP67" s="24">
        <f t="shared" si="40"/>
        <v>0</v>
      </c>
      <c r="BQ67" s="24">
        <f t="shared" si="40"/>
        <v>0</v>
      </c>
      <c r="BR67" s="24">
        <f t="shared" si="32"/>
        <v>0</v>
      </c>
      <c r="BS67" s="24">
        <f t="shared" si="32"/>
        <v>0</v>
      </c>
      <c r="BT67" s="24">
        <f t="shared" si="32"/>
        <v>0</v>
      </c>
      <c r="BU67" s="24">
        <f t="shared" si="32"/>
        <v>0</v>
      </c>
      <c r="BV67" s="24">
        <f t="shared" si="32"/>
        <v>0</v>
      </c>
      <c r="BW67" s="25"/>
      <c r="BX67" s="24"/>
      <c r="BY67" s="24"/>
      <c r="BZ67" s="24"/>
      <c r="CA67" s="24"/>
      <c r="CB67" s="24"/>
      <c r="CC67" s="24"/>
      <c r="CD67" s="24"/>
      <c r="CE67" s="24"/>
      <c r="CF67" s="24"/>
      <c r="CG67" s="24"/>
      <c r="CH67" s="24"/>
      <c r="CI67" s="24"/>
      <c r="CJ67" s="24"/>
      <c r="CK67" s="24"/>
      <c r="CL67" s="24"/>
      <c r="CM67" s="24"/>
      <c r="CN67" s="24"/>
      <c r="CO67" s="24"/>
      <c r="CP67" s="24"/>
      <c r="CQ67" s="24"/>
      <c r="CR67" s="24"/>
      <c r="CS67" s="24"/>
      <c r="CT67" s="25">
        <f t="shared" si="7"/>
        <v>1</v>
      </c>
      <c r="CU67" s="24">
        <f t="shared" si="37"/>
        <v>10225841</v>
      </c>
      <c r="CV67" s="24">
        <f t="shared" si="43"/>
        <v>0</v>
      </c>
      <c r="CW67" s="24">
        <f t="shared" si="43"/>
        <v>0</v>
      </c>
      <c r="CX67" s="24">
        <f t="shared" si="43"/>
        <v>10225841</v>
      </c>
      <c r="CY67" s="24">
        <f t="shared" si="43"/>
        <v>0</v>
      </c>
      <c r="CZ67" s="24">
        <f t="shared" si="43"/>
        <v>0</v>
      </c>
      <c r="DA67" s="24">
        <f t="shared" si="41"/>
        <v>0</v>
      </c>
      <c r="DB67" s="24">
        <f t="shared" si="41"/>
        <v>0</v>
      </c>
      <c r="DC67" s="24">
        <f t="shared" si="41"/>
        <v>0</v>
      </c>
      <c r="DD67" s="24">
        <f t="shared" si="41"/>
        <v>0</v>
      </c>
      <c r="DE67" s="24">
        <f t="shared" si="41"/>
        <v>0</v>
      </c>
      <c r="DF67" s="24">
        <f t="shared" si="41"/>
        <v>0</v>
      </c>
      <c r="DG67" s="24">
        <f t="shared" si="41"/>
        <v>0</v>
      </c>
      <c r="DH67" s="24">
        <f t="shared" si="41"/>
        <v>0</v>
      </c>
      <c r="DI67" s="24">
        <f t="shared" si="41"/>
        <v>0</v>
      </c>
      <c r="DJ67" s="24">
        <f t="shared" si="41"/>
        <v>0</v>
      </c>
      <c r="DK67" s="24">
        <f t="shared" si="41"/>
        <v>0</v>
      </c>
      <c r="DL67" s="24">
        <f t="shared" si="35"/>
        <v>0</v>
      </c>
      <c r="DM67" s="24">
        <f t="shared" si="35"/>
        <v>0</v>
      </c>
      <c r="DN67" s="24">
        <f t="shared" si="35"/>
        <v>0</v>
      </c>
      <c r="DO67" s="24">
        <f t="shared" si="35"/>
        <v>0</v>
      </c>
      <c r="DP67" s="24">
        <f t="shared" si="35"/>
        <v>0</v>
      </c>
      <c r="DQ67" s="47"/>
    </row>
    <row r="68" spans="1:121" ht="60.75" customHeight="1" x14ac:dyDescent="0.25">
      <c r="A68" s="188"/>
      <c r="B68" s="199" t="s">
        <v>206</v>
      </c>
      <c r="C68" s="20" t="s">
        <v>207</v>
      </c>
      <c r="D68" s="21" t="s">
        <v>208</v>
      </c>
      <c r="E68" s="22">
        <v>410</v>
      </c>
      <c r="F68" s="23" t="s">
        <v>209</v>
      </c>
      <c r="G68" s="24">
        <f t="shared" si="29"/>
        <v>95582749</v>
      </c>
      <c r="H68" s="34"/>
      <c r="I68" s="24"/>
      <c r="J68" s="24"/>
      <c r="K68" s="24"/>
      <c r="L68" s="34"/>
      <c r="M68" s="34"/>
      <c r="N68" s="34"/>
      <c r="O68" s="34"/>
      <c r="P68" s="34"/>
      <c r="Q68" s="24"/>
      <c r="R68" s="24"/>
      <c r="S68" s="24"/>
      <c r="T68" s="24"/>
      <c r="U68" s="24"/>
      <c r="V68" s="24"/>
      <c r="W68" s="24"/>
      <c r="X68" s="24"/>
      <c r="Y68" s="24">
        <v>61582749</v>
      </c>
      <c r="Z68" s="24"/>
      <c r="AA68" s="24"/>
      <c r="AB68" s="24">
        <v>34000000</v>
      </c>
      <c r="AC68" s="25">
        <f t="shared" si="44"/>
        <v>0.29712472488105568</v>
      </c>
      <c r="AD68" s="24">
        <f t="shared" si="30"/>
        <v>28399998</v>
      </c>
      <c r="AE68" s="24"/>
      <c r="AF68" s="24"/>
      <c r="AG68" s="24"/>
      <c r="AH68" s="24"/>
      <c r="AI68" s="24"/>
      <c r="AJ68" s="24"/>
      <c r="AK68" s="24"/>
      <c r="AL68" s="24"/>
      <c r="AM68" s="24"/>
      <c r="AN68" s="24"/>
      <c r="AO68" s="24"/>
      <c r="AP68" s="24"/>
      <c r="AQ68" s="24"/>
      <c r="AR68" s="24"/>
      <c r="AS68" s="24"/>
      <c r="AT68" s="24"/>
      <c r="AU68" s="24"/>
      <c r="AV68" s="24"/>
      <c r="AW68" s="24"/>
      <c r="AX68" s="24"/>
      <c r="AY68" s="24">
        <f>+'[2]ENERO 2018'!$AF$709</f>
        <v>28399998</v>
      </c>
      <c r="AZ68" s="25">
        <f t="shared" si="2"/>
        <v>0.70287527511894432</v>
      </c>
      <c r="BA68" s="24">
        <f t="shared" si="36"/>
        <v>67182751</v>
      </c>
      <c r="BB68" s="24">
        <f t="shared" si="42"/>
        <v>0</v>
      </c>
      <c r="BC68" s="24">
        <f t="shared" si="42"/>
        <v>0</v>
      </c>
      <c r="BD68" s="24">
        <f t="shared" si="42"/>
        <v>0</v>
      </c>
      <c r="BE68" s="24">
        <f t="shared" si="42"/>
        <v>0</v>
      </c>
      <c r="BF68" s="24">
        <f t="shared" si="42"/>
        <v>0</v>
      </c>
      <c r="BG68" s="24">
        <f t="shared" si="40"/>
        <v>0</v>
      </c>
      <c r="BH68" s="24">
        <f t="shared" si="40"/>
        <v>0</v>
      </c>
      <c r="BI68" s="24">
        <f t="shared" si="40"/>
        <v>0</v>
      </c>
      <c r="BJ68" s="24">
        <f t="shared" si="40"/>
        <v>0</v>
      </c>
      <c r="BK68" s="24">
        <f t="shared" si="40"/>
        <v>0</v>
      </c>
      <c r="BL68" s="24">
        <f t="shared" si="40"/>
        <v>0</v>
      </c>
      <c r="BM68" s="24">
        <f t="shared" si="40"/>
        <v>0</v>
      </c>
      <c r="BN68" s="24">
        <f t="shared" si="40"/>
        <v>0</v>
      </c>
      <c r="BO68" s="24">
        <f t="shared" si="40"/>
        <v>0</v>
      </c>
      <c r="BP68" s="24">
        <f t="shared" si="40"/>
        <v>0</v>
      </c>
      <c r="BQ68" s="24">
        <f t="shared" si="40"/>
        <v>0</v>
      </c>
      <c r="BR68" s="24">
        <f t="shared" si="32"/>
        <v>0</v>
      </c>
      <c r="BS68" s="24">
        <f t="shared" si="32"/>
        <v>61582749</v>
      </c>
      <c r="BT68" s="24">
        <f t="shared" si="32"/>
        <v>0</v>
      </c>
      <c r="BU68" s="24">
        <f t="shared" si="32"/>
        <v>0</v>
      </c>
      <c r="BV68" s="24">
        <f t="shared" si="32"/>
        <v>5600002</v>
      </c>
      <c r="BW68" s="25">
        <f t="shared" ref="BW68:BW82" si="47">+BX68/G68</f>
        <v>0.25527616913382561</v>
      </c>
      <c r="BX68" s="24">
        <f t="shared" si="33"/>
        <v>24399998</v>
      </c>
      <c r="BY68" s="24"/>
      <c r="BZ68" s="24"/>
      <c r="CA68" s="24"/>
      <c r="CB68" s="24"/>
      <c r="CC68" s="24"/>
      <c r="CD68" s="24"/>
      <c r="CE68" s="24"/>
      <c r="CF68" s="24"/>
      <c r="CG68" s="24"/>
      <c r="CH68" s="24"/>
      <c r="CI68" s="24"/>
      <c r="CJ68" s="24"/>
      <c r="CK68" s="24"/>
      <c r="CL68" s="24"/>
      <c r="CM68" s="24"/>
      <c r="CN68" s="24"/>
      <c r="CO68" s="24"/>
      <c r="CP68" s="24"/>
      <c r="CQ68" s="24"/>
      <c r="CR68" s="24"/>
      <c r="CS68" s="24">
        <f>+'[2]ENERO 2018'!$H$707</f>
        <v>24399998</v>
      </c>
      <c r="CT68" s="25">
        <f t="shared" si="7"/>
        <v>0.74472383086617433</v>
      </c>
      <c r="CU68" s="24">
        <f t="shared" si="37"/>
        <v>71182751</v>
      </c>
      <c r="CV68" s="24">
        <f t="shared" si="43"/>
        <v>0</v>
      </c>
      <c r="CW68" s="24">
        <f t="shared" si="43"/>
        <v>0</v>
      </c>
      <c r="CX68" s="24">
        <f t="shared" si="43"/>
        <v>0</v>
      </c>
      <c r="CY68" s="24">
        <f t="shared" si="43"/>
        <v>0</v>
      </c>
      <c r="CZ68" s="24">
        <f t="shared" si="43"/>
        <v>0</v>
      </c>
      <c r="DA68" s="24">
        <f t="shared" si="41"/>
        <v>0</v>
      </c>
      <c r="DB68" s="24">
        <f t="shared" si="41"/>
        <v>0</v>
      </c>
      <c r="DC68" s="24">
        <f t="shared" si="41"/>
        <v>0</v>
      </c>
      <c r="DD68" s="24">
        <f t="shared" si="41"/>
        <v>0</v>
      </c>
      <c r="DE68" s="24">
        <f t="shared" si="41"/>
        <v>0</v>
      </c>
      <c r="DF68" s="24">
        <f t="shared" si="41"/>
        <v>0</v>
      </c>
      <c r="DG68" s="24">
        <f t="shared" si="41"/>
        <v>0</v>
      </c>
      <c r="DH68" s="24">
        <f t="shared" si="41"/>
        <v>0</v>
      </c>
      <c r="DI68" s="24">
        <f t="shared" si="41"/>
        <v>0</v>
      </c>
      <c r="DJ68" s="24">
        <f t="shared" si="41"/>
        <v>0</v>
      </c>
      <c r="DK68" s="24">
        <f t="shared" si="41"/>
        <v>0</v>
      </c>
      <c r="DL68" s="24">
        <f t="shared" si="35"/>
        <v>0</v>
      </c>
      <c r="DM68" s="24">
        <f t="shared" si="35"/>
        <v>61582749</v>
      </c>
      <c r="DN68" s="24">
        <f t="shared" si="35"/>
        <v>0</v>
      </c>
      <c r="DO68" s="24">
        <f t="shared" si="35"/>
        <v>0</v>
      </c>
      <c r="DP68" s="24">
        <f t="shared" si="35"/>
        <v>9600002</v>
      </c>
    </row>
    <row r="69" spans="1:121" ht="63" customHeight="1" x14ac:dyDescent="0.25">
      <c r="A69" s="188"/>
      <c r="B69" s="199"/>
      <c r="C69" s="20" t="s">
        <v>210</v>
      </c>
      <c r="D69" s="21" t="s">
        <v>211</v>
      </c>
      <c r="E69" s="22">
        <v>410</v>
      </c>
      <c r="F69" s="23" t="s">
        <v>133</v>
      </c>
      <c r="G69" s="24">
        <f t="shared" si="29"/>
        <v>74000000</v>
      </c>
      <c r="H69" s="34"/>
      <c r="I69" s="24">
        <v>70000000</v>
      </c>
      <c r="J69" s="24"/>
      <c r="K69" s="24"/>
      <c r="L69" s="34"/>
      <c r="M69" s="34"/>
      <c r="N69" s="34"/>
      <c r="O69" s="34"/>
      <c r="P69" s="34"/>
      <c r="Q69" s="24"/>
      <c r="R69" s="24"/>
      <c r="S69" s="24"/>
      <c r="T69" s="24"/>
      <c r="U69" s="24"/>
      <c r="V69" s="24"/>
      <c r="W69" s="24"/>
      <c r="X69" s="24"/>
      <c r="Y69" s="24"/>
      <c r="Z69" s="24"/>
      <c r="AA69" s="24"/>
      <c r="AB69" s="24">
        <v>4000000</v>
      </c>
      <c r="AC69" s="25">
        <f t="shared" si="44"/>
        <v>0.87561929729729726</v>
      </c>
      <c r="AD69" s="24">
        <f t="shared" si="30"/>
        <v>64795828</v>
      </c>
      <c r="AE69" s="24"/>
      <c r="AF69" s="24">
        <f>+'[1]FEBRERO 2018'!$K$891</f>
        <v>64795828</v>
      </c>
      <c r="AG69" s="24"/>
      <c r="AH69" s="24"/>
      <c r="AI69" s="24"/>
      <c r="AJ69" s="24"/>
      <c r="AK69" s="24"/>
      <c r="AL69" s="24"/>
      <c r="AM69" s="24"/>
      <c r="AN69" s="24"/>
      <c r="AO69" s="24"/>
      <c r="AP69" s="24"/>
      <c r="AQ69" s="24"/>
      <c r="AR69" s="24"/>
      <c r="AS69" s="24"/>
      <c r="AT69" s="24"/>
      <c r="AU69" s="24"/>
      <c r="AV69" s="24"/>
      <c r="AW69" s="24"/>
      <c r="AX69" s="24"/>
      <c r="AY69" s="24"/>
      <c r="AZ69" s="25">
        <f t="shared" si="2"/>
        <v>0.12438070270270274</v>
      </c>
      <c r="BA69" s="24">
        <f t="shared" si="36"/>
        <v>9204172</v>
      </c>
      <c r="BB69" s="24">
        <f t="shared" si="42"/>
        <v>0</v>
      </c>
      <c r="BC69" s="24">
        <f t="shared" si="42"/>
        <v>5204172</v>
      </c>
      <c r="BD69" s="24">
        <f t="shared" si="42"/>
        <v>0</v>
      </c>
      <c r="BE69" s="24">
        <f t="shared" si="42"/>
        <v>0</v>
      </c>
      <c r="BF69" s="24">
        <f t="shared" si="42"/>
        <v>0</v>
      </c>
      <c r="BG69" s="24">
        <f t="shared" si="40"/>
        <v>0</v>
      </c>
      <c r="BH69" s="24">
        <f t="shared" si="40"/>
        <v>0</v>
      </c>
      <c r="BI69" s="24">
        <f t="shared" si="40"/>
        <v>0</v>
      </c>
      <c r="BJ69" s="24">
        <f t="shared" si="40"/>
        <v>0</v>
      </c>
      <c r="BK69" s="24">
        <f t="shared" si="40"/>
        <v>0</v>
      </c>
      <c r="BL69" s="24">
        <f t="shared" si="40"/>
        <v>0</v>
      </c>
      <c r="BM69" s="24">
        <f t="shared" si="40"/>
        <v>0</v>
      </c>
      <c r="BN69" s="24">
        <f t="shared" si="40"/>
        <v>0</v>
      </c>
      <c r="BO69" s="24">
        <f t="shared" si="40"/>
        <v>0</v>
      </c>
      <c r="BP69" s="24">
        <f t="shared" si="40"/>
        <v>0</v>
      </c>
      <c r="BQ69" s="24">
        <f t="shared" si="40"/>
        <v>0</v>
      </c>
      <c r="BR69" s="24">
        <f t="shared" si="32"/>
        <v>0</v>
      </c>
      <c r="BS69" s="24">
        <f t="shared" si="32"/>
        <v>0</v>
      </c>
      <c r="BT69" s="24">
        <f t="shared" si="32"/>
        <v>0</v>
      </c>
      <c r="BU69" s="24">
        <f t="shared" si="32"/>
        <v>0</v>
      </c>
      <c r="BV69" s="24">
        <f t="shared" si="32"/>
        <v>4000000</v>
      </c>
      <c r="BW69" s="25">
        <f t="shared" si="47"/>
        <v>0.81548881081081082</v>
      </c>
      <c r="BX69" s="24">
        <f t="shared" si="33"/>
        <v>60346172</v>
      </c>
      <c r="BY69" s="24"/>
      <c r="BZ69" s="24">
        <f>+'[1]FEBRERO 2018'!$H$889</f>
        <v>60346172</v>
      </c>
      <c r="CA69" s="24"/>
      <c r="CB69" s="24"/>
      <c r="CC69" s="24"/>
      <c r="CD69" s="24"/>
      <c r="CE69" s="24"/>
      <c r="CF69" s="24"/>
      <c r="CG69" s="24"/>
      <c r="CH69" s="24"/>
      <c r="CI69" s="24"/>
      <c r="CJ69" s="24"/>
      <c r="CK69" s="24"/>
      <c r="CL69" s="24"/>
      <c r="CM69" s="24"/>
      <c r="CN69" s="24"/>
      <c r="CO69" s="24"/>
      <c r="CP69" s="24"/>
      <c r="CQ69" s="24"/>
      <c r="CR69" s="24"/>
      <c r="CS69" s="24"/>
      <c r="CT69" s="25">
        <f t="shared" si="7"/>
        <v>0.18451118918918918</v>
      </c>
      <c r="CU69" s="24">
        <f t="shared" si="37"/>
        <v>13653828</v>
      </c>
      <c r="CV69" s="24">
        <f t="shared" si="43"/>
        <v>0</v>
      </c>
      <c r="CW69" s="24">
        <f t="shared" si="43"/>
        <v>9653828</v>
      </c>
      <c r="CX69" s="24">
        <f t="shared" si="43"/>
        <v>0</v>
      </c>
      <c r="CY69" s="24">
        <f t="shared" si="43"/>
        <v>0</v>
      </c>
      <c r="CZ69" s="24">
        <f t="shared" si="43"/>
        <v>0</v>
      </c>
      <c r="DA69" s="24">
        <f t="shared" si="41"/>
        <v>0</v>
      </c>
      <c r="DB69" s="24">
        <f t="shared" si="41"/>
        <v>0</v>
      </c>
      <c r="DC69" s="24">
        <f t="shared" si="41"/>
        <v>0</v>
      </c>
      <c r="DD69" s="24">
        <f t="shared" si="41"/>
        <v>0</v>
      </c>
      <c r="DE69" s="24">
        <f t="shared" si="41"/>
        <v>0</v>
      </c>
      <c r="DF69" s="24">
        <f t="shared" si="41"/>
        <v>0</v>
      </c>
      <c r="DG69" s="24">
        <f t="shared" si="41"/>
        <v>0</v>
      </c>
      <c r="DH69" s="24">
        <f t="shared" si="41"/>
        <v>0</v>
      </c>
      <c r="DI69" s="24">
        <f t="shared" si="41"/>
        <v>0</v>
      </c>
      <c r="DJ69" s="24">
        <f t="shared" si="41"/>
        <v>0</v>
      </c>
      <c r="DK69" s="24">
        <f t="shared" si="41"/>
        <v>0</v>
      </c>
      <c r="DL69" s="24">
        <f t="shared" si="35"/>
        <v>0</v>
      </c>
      <c r="DM69" s="24">
        <f t="shared" si="35"/>
        <v>0</v>
      </c>
      <c r="DN69" s="24">
        <f t="shared" si="35"/>
        <v>0</v>
      </c>
      <c r="DO69" s="24">
        <f t="shared" si="35"/>
        <v>0</v>
      </c>
      <c r="DP69" s="24">
        <f t="shared" si="35"/>
        <v>4000000</v>
      </c>
    </row>
    <row r="70" spans="1:121" ht="120" customHeight="1" x14ac:dyDescent="0.25">
      <c r="A70" s="188"/>
      <c r="B70" s="199"/>
      <c r="C70" s="20" t="s">
        <v>212</v>
      </c>
      <c r="D70" s="21" t="s">
        <v>213</v>
      </c>
      <c r="E70" s="22">
        <v>410</v>
      </c>
      <c r="F70" s="23" t="s">
        <v>127</v>
      </c>
      <c r="G70" s="24">
        <f t="shared" si="29"/>
        <v>20000000</v>
      </c>
      <c r="H70" s="34"/>
      <c r="I70" s="24">
        <v>20000000</v>
      </c>
      <c r="J70" s="24"/>
      <c r="K70" s="24"/>
      <c r="L70" s="34"/>
      <c r="M70" s="34"/>
      <c r="N70" s="34"/>
      <c r="O70" s="34"/>
      <c r="P70" s="34"/>
      <c r="Q70" s="24"/>
      <c r="R70" s="24"/>
      <c r="S70" s="24"/>
      <c r="T70" s="24"/>
      <c r="U70" s="24"/>
      <c r="V70" s="24"/>
      <c r="W70" s="24"/>
      <c r="X70" s="24"/>
      <c r="Y70" s="24"/>
      <c r="Z70" s="24"/>
      <c r="AA70" s="24"/>
      <c r="AB70" s="24"/>
      <c r="AC70" s="25">
        <f t="shared" si="44"/>
        <v>0</v>
      </c>
      <c r="AD70" s="24">
        <f t="shared" si="30"/>
        <v>0</v>
      </c>
      <c r="AE70" s="24"/>
      <c r="AF70" s="24"/>
      <c r="AG70" s="24"/>
      <c r="AH70" s="24"/>
      <c r="AI70" s="24"/>
      <c r="AJ70" s="24"/>
      <c r="AK70" s="24"/>
      <c r="AL70" s="24"/>
      <c r="AM70" s="24"/>
      <c r="AN70" s="24"/>
      <c r="AO70" s="24"/>
      <c r="AP70" s="24"/>
      <c r="AQ70" s="24"/>
      <c r="AR70" s="24"/>
      <c r="AS70" s="24"/>
      <c r="AT70" s="24"/>
      <c r="AU70" s="24"/>
      <c r="AV70" s="24"/>
      <c r="AW70" s="24"/>
      <c r="AX70" s="24"/>
      <c r="AY70" s="24"/>
      <c r="AZ70" s="25">
        <f t="shared" si="2"/>
        <v>1</v>
      </c>
      <c r="BA70" s="24">
        <f t="shared" si="36"/>
        <v>20000000</v>
      </c>
      <c r="BB70" s="24">
        <f t="shared" si="42"/>
        <v>0</v>
      </c>
      <c r="BC70" s="24">
        <f t="shared" si="42"/>
        <v>20000000</v>
      </c>
      <c r="BD70" s="24">
        <f t="shared" si="42"/>
        <v>0</v>
      </c>
      <c r="BE70" s="24">
        <f t="shared" si="42"/>
        <v>0</v>
      </c>
      <c r="BF70" s="24">
        <f t="shared" si="42"/>
        <v>0</v>
      </c>
      <c r="BG70" s="24">
        <f t="shared" si="40"/>
        <v>0</v>
      </c>
      <c r="BH70" s="24">
        <f t="shared" si="40"/>
        <v>0</v>
      </c>
      <c r="BI70" s="24">
        <f t="shared" si="40"/>
        <v>0</v>
      </c>
      <c r="BJ70" s="24">
        <f t="shared" si="40"/>
        <v>0</v>
      </c>
      <c r="BK70" s="24">
        <f t="shared" si="40"/>
        <v>0</v>
      </c>
      <c r="BL70" s="24">
        <f t="shared" si="40"/>
        <v>0</v>
      </c>
      <c r="BM70" s="24">
        <f t="shared" si="40"/>
        <v>0</v>
      </c>
      <c r="BN70" s="24">
        <f t="shared" si="40"/>
        <v>0</v>
      </c>
      <c r="BO70" s="24">
        <f t="shared" si="40"/>
        <v>0</v>
      </c>
      <c r="BP70" s="24">
        <f t="shared" si="40"/>
        <v>0</v>
      </c>
      <c r="BQ70" s="24">
        <f t="shared" si="40"/>
        <v>0</v>
      </c>
      <c r="BR70" s="24">
        <f t="shared" si="32"/>
        <v>0</v>
      </c>
      <c r="BS70" s="24">
        <f t="shared" si="32"/>
        <v>0</v>
      </c>
      <c r="BT70" s="24">
        <f t="shared" si="32"/>
        <v>0</v>
      </c>
      <c r="BU70" s="24">
        <f t="shared" si="32"/>
        <v>0</v>
      </c>
      <c r="BV70" s="24">
        <f t="shared" si="32"/>
        <v>0</v>
      </c>
      <c r="BW70" s="25">
        <f t="shared" si="47"/>
        <v>0</v>
      </c>
      <c r="BX70" s="24">
        <f t="shared" si="33"/>
        <v>0</v>
      </c>
      <c r="BY70" s="24"/>
      <c r="BZ70" s="24"/>
      <c r="CA70" s="24"/>
      <c r="CB70" s="24"/>
      <c r="CC70" s="24"/>
      <c r="CD70" s="24"/>
      <c r="CE70" s="24"/>
      <c r="CF70" s="24"/>
      <c r="CG70" s="24"/>
      <c r="CH70" s="24"/>
      <c r="CI70" s="24"/>
      <c r="CJ70" s="24"/>
      <c r="CK70" s="24"/>
      <c r="CL70" s="24"/>
      <c r="CM70" s="24"/>
      <c r="CN70" s="24"/>
      <c r="CO70" s="24"/>
      <c r="CP70" s="24"/>
      <c r="CQ70" s="24"/>
      <c r="CR70" s="24"/>
      <c r="CS70" s="24"/>
      <c r="CT70" s="25">
        <f t="shared" si="7"/>
        <v>1</v>
      </c>
      <c r="CU70" s="24">
        <f t="shared" si="37"/>
        <v>20000000</v>
      </c>
      <c r="CV70" s="24">
        <f t="shared" si="43"/>
        <v>0</v>
      </c>
      <c r="CW70" s="24">
        <f t="shared" si="43"/>
        <v>20000000</v>
      </c>
      <c r="CX70" s="24">
        <f t="shared" si="43"/>
        <v>0</v>
      </c>
      <c r="CY70" s="24">
        <f t="shared" si="43"/>
        <v>0</v>
      </c>
      <c r="CZ70" s="24">
        <f t="shared" si="43"/>
        <v>0</v>
      </c>
      <c r="DA70" s="24">
        <f t="shared" si="41"/>
        <v>0</v>
      </c>
      <c r="DB70" s="24">
        <f t="shared" si="41"/>
        <v>0</v>
      </c>
      <c r="DC70" s="24">
        <f t="shared" si="41"/>
        <v>0</v>
      </c>
      <c r="DD70" s="24">
        <f t="shared" si="41"/>
        <v>0</v>
      </c>
      <c r="DE70" s="24">
        <f t="shared" si="41"/>
        <v>0</v>
      </c>
      <c r="DF70" s="24">
        <f t="shared" si="41"/>
        <v>0</v>
      </c>
      <c r="DG70" s="24">
        <f t="shared" si="41"/>
        <v>0</v>
      </c>
      <c r="DH70" s="24">
        <f t="shared" si="41"/>
        <v>0</v>
      </c>
      <c r="DI70" s="24">
        <f t="shared" si="41"/>
        <v>0</v>
      </c>
      <c r="DJ70" s="24">
        <f t="shared" si="41"/>
        <v>0</v>
      </c>
      <c r="DK70" s="24">
        <f t="shared" si="41"/>
        <v>0</v>
      </c>
      <c r="DL70" s="24">
        <f t="shared" si="35"/>
        <v>0</v>
      </c>
      <c r="DM70" s="24">
        <f t="shared" si="35"/>
        <v>0</v>
      </c>
      <c r="DN70" s="24">
        <f t="shared" si="35"/>
        <v>0</v>
      </c>
      <c r="DO70" s="24">
        <f t="shared" si="35"/>
        <v>0</v>
      </c>
      <c r="DP70" s="24">
        <f t="shared" si="35"/>
        <v>0</v>
      </c>
    </row>
    <row r="71" spans="1:121" s="47" customFormat="1" ht="22.5" customHeight="1" thickBot="1" x14ac:dyDescent="0.3">
      <c r="A71" s="57"/>
      <c r="B71" s="200" t="s">
        <v>214</v>
      </c>
      <c r="C71" s="200"/>
      <c r="D71" s="200"/>
      <c r="E71" s="200"/>
      <c r="F71" s="58"/>
      <c r="G71" s="59">
        <f t="shared" ref="G71:AB71" si="48">SUM(G36:G70)</f>
        <v>7639707331</v>
      </c>
      <c r="H71" s="59">
        <f t="shared" si="48"/>
        <v>0</v>
      </c>
      <c r="I71" s="59">
        <f t="shared" si="48"/>
        <v>837295108</v>
      </c>
      <c r="J71" s="59">
        <f t="shared" si="48"/>
        <v>120243846</v>
      </c>
      <c r="K71" s="59">
        <f t="shared" si="48"/>
        <v>0</v>
      </c>
      <c r="L71" s="59">
        <f t="shared" si="48"/>
        <v>0</v>
      </c>
      <c r="M71" s="59">
        <f t="shared" si="48"/>
        <v>0</v>
      </c>
      <c r="N71" s="59">
        <f t="shared" si="48"/>
        <v>865531670</v>
      </c>
      <c r="O71" s="59">
        <f t="shared" si="48"/>
        <v>18000000</v>
      </c>
      <c r="P71" s="59">
        <f t="shared" si="48"/>
        <v>0</v>
      </c>
      <c r="Q71" s="59">
        <f t="shared" si="48"/>
        <v>25000000</v>
      </c>
      <c r="R71" s="59">
        <f t="shared" si="48"/>
        <v>480000000</v>
      </c>
      <c r="S71" s="59">
        <f t="shared" si="48"/>
        <v>0</v>
      </c>
      <c r="T71" s="59">
        <f t="shared" si="48"/>
        <v>55000000</v>
      </c>
      <c r="U71" s="59">
        <f t="shared" si="48"/>
        <v>0</v>
      </c>
      <c r="V71" s="59">
        <f t="shared" si="48"/>
        <v>4119225925</v>
      </c>
      <c r="W71" s="59">
        <f t="shared" si="48"/>
        <v>699378236</v>
      </c>
      <c r="X71" s="59">
        <f t="shared" si="48"/>
        <v>0</v>
      </c>
      <c r="Y71" s="59">
        <f t="shared" si="48"/>
        <v>91582749</v>
      </c>
      <c r="Z71" s="59">
        <f t="shared" si="48"/>
        <v>0</v>
      </c>
      <c r="AA71" s="59">
        <f t="shared" si="48"/>
        <v>53780728</v>
      </c>
      <c r="AB71" s="59">
        <f t="shared" si="48"/>
        <v>274669069</v>
      </c>
      <c r="AC71" s="46">
        <f t="shared" si="44"/>
        <v>0.28381520627128326</v>
      </c>
      <c r="AD71" s="59">
        <f t="shared" ref="AD71:AY71" si="49">SUM(AD36:AD70)</f>
        <v>2168265112</v>
      </c>
      <c r="AE71" s="59">
        <f t="shared" si="49"/>
        <v>0</v>
      </c>
      <c r="AF71" s="59">
        <f t="shared" si="49"/>
        <v>642761878</v>
      </c>
      <c r="AG71" s="59">
        <f t="shared" si="49"/>
        <v>14782942</v>
      </c>
      <c r="AH71" s="59">
        <f t="shared" si="49"/>
        <v>0</v>
      </c>
      <c r="AI71" s="59">
        <f t="shared" si="49"/>
        <v>0</v>
      </c>
      <c r="AJ71" s="59">
        <f t="shared" si="49"/>
        <v>0</v>
      </c>
      <c r="AK71" s="59">
        <f t="shared" si="49"/>
        <v>82202910</v>
      </c>
      <c r="AL71" s="59">
        <f t="shared" si="49"/>
        <v>0</v>
      </c>
      <c r="AM71" s="59">
        <f t="shared" si="49"/>
        <v>0</v>
      </c>
      <c r="AN71" s="59">
        <f t="shared" si="49"/>
        <v>0</v>
      </c>
      <c r="AO71" s="59">
        <f t="shared" si="49"/>
        <v>58921834</v>
      </c>
      <c r="AP71" s="59">
        <f t="shared" si="49"/>
        <v>0</v>
      </c>
      <c r="AQ71" s="59">
        <f t="shared" si="49"/>
        <v>0</v>
      </c>
      <c r="AR71" s="59">
        <f t="shared" si="49"/>
        <v>0</v>
      </c>
      <c r="AS71" s="59">
        <f t="shared" si="49"/>
        <v>1274064907</v>
      </c>
      <c r="AT71" s="59">
        <f t="shared" si="49"/>
        <v>50188031</v>
      </c>
      <c r="AU71" s="59">
        <f t="shared" si="49"/>
        <v>0</v>
      </c>
      <c r="AV71" s="59">
        <f t="shared" si="49"/>
        <v>357659</v>
      </c>
      <c r="AW71" s="59">
        <f t="shared" si="49"/>
        <v>0</v>
      </c>
      <c r="AX71" s="59">
        <f t="shared" si="49"/>
        <v>0</v>
      </c>
      <c r="AY71" s="59">
        <f t="shared" si="49"/>
        <v>44984951</v>
      </c>
      <c r="AZ71" s="44">
        <f t="shared" si="2"/>
        <v>0.71618479372871668</v>
      </c>
      <c r="BA71" s="59">
        <f>SUM(BA36:BA70)</f>
        <v>5471442219</v>
      </c>
      <c r="BB71" s="59">
        <f t="shared" ref="BB71:BV71" si="50">SUM(BB36:BB70)</f>
        <v>0</v>
      </c>
      <c r="BC71" s="59">
        <f t="shared" si="50"/>
        <v>194533230</v>
      </c>
      <c r="BD71" s="59">
        <f t="shared" si="50"/>
        <v>105460904</v>
      </c>
      <c r="BE71" s="59">
        <f t="shared" si="50"/>
        <v>0</v>
      </c>
      <c r="BF71" s="59">
        <f t="shared" si="50"/>
        <v>0</v>
      </c>
      <c r="BG71" s="59">
        <f t="shared" si="50"/>
        <v>0</v>
      </c>
      <c r="BH71" s="59">
        <f t="shared" si="50"/>
        <v>783328760</v>
      </c>
      <c r="BI71" s="59">
        <f t="shared" si="50"/>
        <v>18000000</v>
      </c>
      <c r="BJ71" s="59">
        <f t="shared" si="50"/>
        <v>0</v>
      </c>
      <c r="BK71" s="59">
        <f t="shared" si="50"/>
        <v>25000000</v>
      </c>
      <c r="BL71" s="59">
        <f t="shared" si="50"/>
        <v>421078166</v>
      </c>
      <c r="BM71" s="59">
        <f t="shared" si="50"/>
        <v>0</v>
      </c>
      <c r="BN71" s="59">
        <f t="shared" si="50"/>
        <v>55000000</v>
      </c>
      <c r="BO71" s="59">
        <f t="shared" si="50"/>
        <v>0</v>
      </c>
      <c r="BP71" s="59">
        <f t="shared" si="50"/>
        <v>2845161018</v>
      </c>
      <c r="BQ71" s="59">
        <f t="shared" si="50"/>
        <v>649190205</v>
      </c>
      <c r="BR71" s="59">
        <f t="shared" si="50"/>
        <v>0</v>
      </c>
      <c r="BS71" s="59">
        <f t="shared" si="50"/>
        <v>91225090</v>
      </c>
      <c r="BT71" s="59">
        <f t="shared" si="50"/>
        <v>0</v>
      </c>
      <c r="BU71" s="59">
        <f t="shared" si="50"/>
        <v>53780728</v>
      </c>
      <c r="BV71" s="59">
        <f t="shared" si="50"/>
        <v>229684118</v>
      </c>
      <c r="BW71" s="163">
        <f t="shared" si="47"/>
        <v>0.13051072610519612</v>
      </c>
      <c r="BX71" s="59">
        <f t="shared" ref="BX71:DP71" si="51">SUM(BX36:BX70)</f>
        <v>997063751</v>
      </c>
      <c r="BY71" s="59">
        <f t="shared" si="51"/>
        <v>0</v>
      </c>
      <c r="BZ71" s="59">
        <f t="shared" si="51"/>
        <v>235064877</v>
      </c>
      <c r="CA71" s="59">
        <f t="shared" si="51"/>
        <v>0</v>
      </c>
      <c r="CB71" s="59">
        <f t="shared" si="51"/>
        <v>0</v>
      </c>
      <c r="CC71" s="59">
        <f t="shared" si="51"/>
        <v>0</v>
      </c>
      <c r="CD71" s="59">
        <f t="shared" si="51"/>
        <v>0</v>
      </c>
      <c r="CE71" s="59">
        <f t="shared" si="51"/>
        <v>82122909</v>
      </c>
      <c r="CF71" s="59">
        <f t="shared" si="51"/>
        <v>0</v>
      </c>
      <c r="CG71" s="59">
        <f t="shared" si="51"/>
        <v>0</v>
      </c>
      <c r="CH71" s="59">
        <f t="shared" si="51"/>
        <v>0</v>
      </c>
      <c r="CI71" s="59">
        <f t="shared" si="51"/>
        <v>31733334</v>
      </c>
      <c r="CJ71" s="59">
        <f t="shared" si="51"/>
        <v>0</v>
      </c>
      <c r="CK71" s="59">
        <f t="shared" si="51"/>
        <v>0</v>
      </c>
      <c r="CL71" s="59">
        <f t="shared" si="51"/>
        <v>0</v>
      </c>
      <c r="CM71" s="59">
        <f t="shared" si="51"/>
        <v>576157406</v>
      </c>
      <c r="CN71" s="59">
        <f t="shared" si="51"/>
        <v>33643186</v>
      </c>
      <c r="CO71" s="59">
        <f t="shared" si="51"/>
        <v>0</v>
      </c>
      <c r="CP71" s="59">
        <f t="shared" si="51"/>
        <v>357088</v>
      </c>
      <c r="CQ71" s="59">
        <f t="shared" si="51"/>
        <v>0</v>
      </c>
      <c r="CR71" s="59">
        <f t="shared" si="51"/>
        <v>0</v>
      </c>
      <c r="CS71" s="59">
        <f t="shared" si="51"/>
        <v>37984951</v>
      </c>
      <c r="CT71" s="162">
        <f>1-BW71</f>
        <v>0.8694892738948039</v>
      </c>
      <c r="CU71" s="59">
        <f t="shared" si="51"/>
        <v>6642643580</v>
      </c>
      <c r="CV71" s="59">
        <f t="shared" si="51"/>
        <v>0</v>
      </c>
      <c r="CW71" s="59">
        <f t="shared" si="51"/>
        <v>602230231</v>
      </c>
      <c r="CX71" s="59">
        <f t="shared" si="51"/>
        <v>120243846</v>
      </c>
      <c r="CY71" s="59">
        <f t="shared" si="51"/>
        <v>0</v>
      </c>
      <c r="CZ71" s="59">
        <f t="shared" si="51"/>
        <v>0</v>
      </c>
      <c r="DA71" s="59">
        <f t="shared" si="51"/>
        <v>0</v>
      </c>
      <c r="DB71" s="59">
        <f t="shared" si="51"/>
        <v>783408761</v>
      </c>
      <c r="DC71" s="59">
        <f t="shared" si="51"/>
        <v>18000000</v>
      </c>
      <c r="DD71" s="59">
        <f t="shared" si="51"/>
        <v>0</v>
      </c>
      <c r="DE71" s="59">
        <f t="shared" si="51"/>
        <v>25000000</v>
      </c>
      <c r="DF71" s="59">
        <f t="shared" si="51"/>
        <v>448266666</v>
      </c>
      <c r="DG71" s="59">
        <f t="shared" si="51"/>
        <v>0</v>
      </c>
      <c r="DH71" s="59">
        <f t="shared" si="51"/>
        <v>55000000</v>
      </c>
      <c r="DI71" s="59">
        <f t="shared" si="51"/>
        <v>0</v>
      </c>
      <c r="DJ71" s="59">
        <f t="shared" si="51"/>
        <v>3543068519</v>
      </c>
      <c r="DK71" s="59">
        <f t="shared" si="51"/>
        <v>665735050</v>
      </c>
      <c r="DL71" s="59">
        <f t="shared" si="51"/>
        <v>0</v>
      </c>
      <c r="DM71" s="59">
        <f t="shared" si="51"/>
        <v>91225661</v>
      </c>
      <c r="DN71" s="59">
        <f t="shared" si="51"/>
        <v>0</v>
      </c>
      <c r="DO71" s="59">
        <f t="shared" si="51"/>
        <v>53780728</v>
      </c>
      <c r="DP71" s="59">
        <f t="shared" si="51"/>
        <v>236684118</v>
      </c>
    </row>
    <row r="72" spans="1:121" ht="76.5" customHeight="1" thickTop="1" x14ac:dyDescent="0.25">
      <c r="A72" s="201" t="s">
        <v>215</v>
      </c>
      <c r="B72" s="192" t="s">
        <v>216</v>
      </c>
      <c r="C72" s="60" t="s">
        <v>217</v>
      </c>
      <c r="D72" s="61" t="s">
        <v>218</v>
      </c>
      <c r="E72" s="62">
        <v>520</v>
      </c>
      <c r="F72" s="63" t="s">
        <v>219</v>
      </c>
      <c r="G72" s="64">
        <f t="shared" ref="G72:G90" si="52">SUM(H72:AB72)</f>
        <v>212284420</v>
      </c>
      <c r="H72" s="24"/>
      <c r="I72" s="24">
        <v>130000000</v>
      </c>
      <c r="J72" s="24"/>
      <c r="K72" s="24"/>
      <c r="L72" s="24"/>
      <c r="M72" s="24"/>
      <c r="N72" s="24"/>
      <c r="O72" s="24"/>
      <c r="P72" s="24"/>
      <c r="Q72" s="24"/>
      <c r="R72" s="24"/>
      <c r="S72" s="24"/>
      <c r="T72" s="24"/>
      <c r="U72" s="24"/>
      <c r="V72" s="24"/>
      <c r="W72" s="24"/>
      <c r="X72" s="24"/>
      <c r="Y72" s="24"/>
      <c r="Z72" s="24"/>
      <c r="AA72" s="24"/>
      <c r="AB72" s="24">
        <f>81158808+1125612</f>
        <v>82284420</v>
      </c>
      <c r="AC72" s="25">
        <f t="shared" si="44"/>
        <v>0.44171861505427484</v>
      </c>
      <c r="AD72" s="24">
        <f>SUM(AE72:AY72)</f>
        <v>93769980</v>
      </c>
      <c r="AE72" s="24"/>
      <c r="AF72" s="24">
        <f>+'[1]FEBRERO 2018'!$K$1215</f>
        <v>83247720</v>
      </c>
      <c r="AG72" s="24"/>
      <c r="AH72" s="24"/>
      <c r="AI72" s="24"/>
      <c r="AJ72" s="24"/>
      <c r="AK72" s="24"/>
      <c r="AL72" s="24"/>
      <c r="AM72" s="24"/>
      <c r="AN72" s="24"/>
      <c r="AO72" s="24"/>
      <c r="AP72" s="24"/>
      <c r="AQ72" s="24"/>
      <c r="AR72" s="24"/>
      <c r="AS72" s="24"/>
      <c r="AT72" s="24"/>
      <c r="AU72" s="24"/>
      <c r="AV72" s="24"/>
      <c r="AW72" s="24"/>
      <c r="AX72" s="24"/>
      <c r="AY72" s="24">
        <f>+'[2]ENERO 2018'!$AF$1023</f>
        <v>10522260</v>
      </c>
      <c r="AZ72" s="49">
        <f t="shared" si="2"/>
        <v>0.5582813849457251</v>
      </c>
      <c r="BA72" s="64">
        <f t="shared" ref="BA72:BA103" si="53">SUM(BB72:BV72)</f>
        <v>118514440</v>
      </c>
      <c r="BB72" s="64">
        <f t="shared" ref="BB72:BK90" si="54">H72-AE72</f>
        <v>0</v>
      </c>
      <c r="BC72" s="64">
        <f t="shared" si="54"/>
        <v>46752280</v>
      </c>
      <c r="BD72" s="64">
        <f t="shared" si="42"/>
        <v>0</v>
      </c>
      <c r="BE72" s="64">
        <f t="shared" si="42"/>
        <v>0</v>
      </c>
      <c r="BF72" s="64">
        <f t="shared" si="42"/>
        <v>0</v>
      </c>
      <c r="BG72" s="64">
        <f t="shared" si="42"/>
        <v>0</v>
      </c>
      <c r="BH72" s="64">
        <f t="shared" si="42"/>
        <v>0</v>
      </c>
      <c r="BI72" s="64">
        <f t="shared" si="42"/>
        <v>0</v>
      </c>
      <c r="BJ72" s="64">
        <f t="shared" si="42"/>
        <v>0</v>
      </c>
      <c r="BK72" s="64">
        <f t="shared" si="42"/>
        <v>0</v>
      </c>
      <c r="BL72" s="64">
        <f t="shared" si="42"/>
        <v>0</v>
      </c>
      <c r="BM72" s="64">
        <f t="shared" si="42"/>
        <v>0</v>
      </c>
      <c r="BN72" s="64">
        <f t="shared" si="42"/>
        <v>0</v>
      </c>
      <c r="BO72" s="64">
        <f t="shared" si="42"/>
        <v>0</v>
      </c>
      <c r="BP72" s="64">
        <f t="shared" si="42"/>
        <v>0</v>
      </c>
      <c r="BQ72" s="64">
        <f t="shared" si="42"/>
        <v>0</v>
      </c>
      <c r="BR72" s="64">
        <f t="shared" ref="BR72:BV90" si="55">X72-AU72</f>
        <v>0</v>
      </c>
      <c r="BS72" s="64">
        <f t="shared" si="55"/>
        <v>0</v>
      </c>
      <c r="BT72" s="64">
        <f t="shared" si="55"/>
        <v>0</v>
      </c>
      <c r="BU72" s="64">
        <f t="shared" si="55"/>
        <v>0</v>
      </c>
      <c r="BV72" s="64">
        <f t="shared" si="55"/>
        <v>71762160</v>
      </c>
      <c r="BW72" s="49">
        <f t="shared" si="47"/>
        <v>0.16853672068821632</v>
      </c>
      <c r="BX72" s="64">
        <f t="shared" ref="BX72:BX90" si="56">SUM(BY72:CS72)</f>
        <v>35777720</v>
      </c>
      <c r="BY72" s="64"/>
      <c r="BZ72" s="64">
        <f>+'[1]FEBRERO 2018'!$H$1216+'[1]FEBRERO 2018'!$H$1221+'[1]FEBRERO 2018'!$H$1229+'[1]FEBRERO 2018'!$H$1237</f>
        <v>26077720</v>
      </c>
      <c r="CA72" s="64"/>
      <c r="CB72" s="64"/>
      <c r="CC72" s="64"/>
      <c r="CD72" s="64"/>
      <c r="CE72" s="64"/>
      <c r="CF72" s="64"/>
      <c r="CG72" s="64"/>
      <c r="CH72" s="64"/>
      <c r="CI72" s="64"/>
      <c r="CJ72" s="64"/>
      <c r="CK72" s="64"/>
      <c r="CL72" s="64"/>
      <c r="CM72" s="64"/>
      <c r="CN72" s="64"/>
      <c r="CO72" s="64"/>
      <c r="CP72" s="64"/>
      <c r="CQ72" s="64"/>
      <c r="CR72" s="64"/>
      <c r="CS72" s="64">
        <f>+'[2]ENERO 2018'!$H$1037+'[2]ENERO 2018'!$H$1039</f>
        <v>9700000</v>
      </c>
      <c r="CT72" s="49">
        <f t="shared" ref="CT72:CT123" si="57">1-BW72</f>
        <v>0.83146327931178365</v>
      </c>
      <c r="CU72" s="64">
        <f t="shared" si="37"/>
        <v>176506700</v>
      </c>
      <c r="CV72" s="24">
        <f t="shared" ref="CV72:CW90" si="58">H72-BY72</f>
        <v>0</v>
      </c>
      <c r="CW72" s="24">
        <f t="shared" si="58"/>
        <v>103922280</v>
      </c>
      <c r="CX72" s="24"/>
      <c r="CY72" s="24">
        <f t="shared" ref="CY72:DN87" si="59">K72-CB72</f>
        <v>0</v>
      </c>
      <c r="CZ72" s="24">
        <f t="shared" si="59"/>
        <v>0</v>
      </c>
      <c r="DA72" s="24">
        <f t="shared" si="59"/>
        <v>0</v>
      </c>
      <c r="DB72" s="24">
        <f t="shared" si="59"/>
        <v>0</v>
      </c>
      <c r="DC72" s="24">
        <f t="shared" si="59"/>
        <v>0</v>
      </c>
      <c r="DD72" s="24">
        <f t="shared" si="59"/>
        <v>0</v>
      </c>
      <c r="DE72" s="24">
        <f t="shared" si="59"/>
        <v>0</v>
      </c>
      <c r="DF72" s="24">
        <f t="shared" si="59"/>
        <v>0</v>
      </c>
      <c r="DG72" s="24">
        <f t="shared" si="59"/>
        <v>0</v>
      </c>
      <c r="DH72" s="24">
        <f t="shared" si="59"/>
        <v>0</v>
      </c>
      <c r="DI72" s="24">
        <f t="shared" si="59"/>
        <v>0</v>
      </c>
      <c r="DJ72" s="24">
        <f t="shared" si="59"/>
        <v>0</v>
      </c>
      <c r="DK72" s="24">
        <f t="shared" si="59"/>
        <v>0</v>
      </c>
      <c r="DL72" s="24">
        <f t="shared" si="59"/>
        <v>0</v>
      </c>
      <c r="DM72" s="24">
        <f t="shared" si="59"/>
        <v>0</v>
      </c>
      <c r="DN72" s="24">
        <f t="shared" si="59"/>
        <v>0</v>
      </c>
      <c r="DO72" s="24">
        <f t="shared" ref="DO72:DP90" si="60">AA72-CR72</f>
        <v>0</v>
      </c>
      <c r="DP72" s="24">
        <f t="shared" si="60"/>
        <v>72584420</v>
      </c>
    </row>
    <row r="73" spans="1:121" ht="90.75" customHeight="1" x14ac:dyDescent="0.25">
      <c r="A73" s="202"/>
      <c r="B73" s="192"/>
      <c r="C73" s="31" t="s">
        <v>220</v>
      </c>
      <c r="D73" s="21" t="s">
        <v>221</v>
      </c>
      <c r="E73" s="22">
        <v>520</v>
      </c>
      <c r="F73" s="23" t="s">
        <v>127</v>
      </c>
      <c r="G73" s="24">
        <f t="shared" si="52"/>
        <v>40000000</v>
      </c>
      <c r="H73" s="24"/>
      <c r="I73" s="24">
        <v>40000000</v>
      </c>
      <c r="J73" s="24"/>
      <c r="K73" s="24"/>
      <c r="L73" s="24"/>
      <c r="M73" s="24"/>
      <c r="N73" s="24"/>
      <c r="O73" s="24"/>
      <c r="P73" s="24"/>
      <c r="Q73" s="24"/>
      <c r="R73" s="24"/>
      <c r="S73" s="24"/>
      <c r="T73" s="24"/>
      <c r="U73" s="24"/>
      <c r="V73" s="24"/>
      <c r="W73" s="24"/>
      <c r="X73" s="24"/>
      <c r="Y73" s="24"/>
      <c r="Z73" s="24"/>
      <c r="AA73" s="24"/>
      <c r="AB73" s="24"/>
      <c r="AC73" s="25">
        <f t="shared" si="44"/>
        <v>0</v>
      </c>
      <c r="AD73" s="24">
        <f>SUM(AE73:AY73)</f>
        <v>0</v>
      </c>
      <c r="AE73" s="24"/>
      <c r="AF73" s="24"/>
      <c r="AG73" s="24"/>
      <c r="AH73" s="24"/>
      <c r="AI73" s="24"/>
      <c r="AJ73" s="24"/>
      <c r="AK73" s="24"/>
      <c r="AL73" s="24"/>
      <c r="AM73" s="24"/>
      <c r="AN73" s="24"/>
      <c r="AO73" s="24"/>
      <c r="AP73" s="24"/>
      <c r="AQ73" s="24"/>
      <c r="AR73" s="24"/>
      <c r="AS73" s="24"/>
      <c r="AT73" s="24"/>
      <c r="AU73" s="24"/>
      <c r="AV73" s="24"/>
      <c r="AW73" s="24"/>
      <c r="AX73" s="24"/>
      <c r="AY73" s="24"/>
      <c r="AZ73" s="25">
        <f t="shared" si="2"/>
        <v>1</v>
      </c>
      <c r="BA73" s="24">
        <f t="shared" si="53"/>
        <v>40000000</v>
      </c>
      <c r="BB73" s="24">
        <f t="shared" si="54"/>
        <v>0</v>
      </c>
      <c r="BC73" s="24">
        <f t="shared" si="54"/>
        <v>40000000</v>
      </c>
      <c r="BD73" s="24">
        <f t="shared" si="42"/>
        <v>0</v>
      </c>
      <c r="BE73" s="24">
        <f t="shared" si="42"/>
        <v>0</v>
      </c>
      <c r="BF73" s="24">
        <f t="shared" si="42"/>
        <v>0</v>
      </c>
      <c r="BG73" s="24">
        <f t="shared" si="42"/>
        <v>0</v>
      </c>
      <c r="BH73" s="24">
        <f t="shared" si="42"/>
        <v>0</v>
      </c>
      <c r="BI73" s="24">
        <f t="shared" si="42"/>
        <v>0</v>
      </c>
      <c r="BJ73" s="24">
        <f t="shared" si="42"/>
        <v>0</v>
      </c>
      <c r="BK73" s="24">
        <f t="shared" si="42"/>
        <v>0</v>
      </c>
      <c r="BL73" s="24">
        <f t="shared" si="42"/>
        <v>0</v>
      </c>
      <c r="BM73" s="24">
        <f t="shared" si="42"/>
        <v>0</v>
      </c>
      <c r="BN73" s="24">
        <f t="shared" si="42"/>
        <v>0</v>
      </c>
      <c r="BO73" s="24">
        <f t="shared" si="42"/>
        <v>0</v>
      </c>
      <c r="BP73" s="24">
        <f t="shared" si="42"/>
        <v>0</v>
      </c>
      <c r="BQ73" s="24">
        <f t="shared" si="42"/>
        <v>0</v>
      </c>
      <c r="BR73" s="24">
        <f t="shared" si="55"/>
        <v>0</v>
      </c>
      <c r="BS73" s="24">
        <f t="shared" si="55"/>
        <v>0</v>
      </c>
      <c r="BT73" s="24">
        <f t="shared" si="55"/>
        <v>0</v>
      </c>
      <c r="BU73" s="24">
        <f t="shared" si="55"/>
        <v>0</v>
      </c>
      <c r="BV73" s="24">
        <f t="shared" si="55"/>
        <v>0</v>
      </c>
      <c r="BW73" s="25">
        <f t="shared" si="47"/>
        <v>0</v>
      </c>
      <c r="BX73" s="24">
        <f t="shared" si="56"/>
        <v>0</v>
      </c>
      <c r="BY73" s="24"/>
      <c r="BZ73" s="24"/>
      <c r="CA73" s="24"/>
      <c r="CB73" s="24"/>
      <c r="CC73" s="24"/>
      <c r="CD73" s="24"/>
      <c r="CE73" s="24"/>
      <c r="CF73" s="24"/>
      <c r="CG73" s="24"/>
      <c r="CH73" s="24"/>
      <c r="CI73" s="24"/>
      <c r="CJ73" s="24"/>
      <c r="CK73" s="24"/>
      <c r="CL73" s="24"/>
      <c r="CM73" s="24"/>
      <c r="CN73" s="24"/>
      <c r="CO73" s="24"/>
      <c r="CP73" s="24"/>
      <c r="CQ73" s="24"/>
      <c r="CR73" s="24"/>
      <c r="CS73" s="24"/>
      <c r="CT73" s="25">
        <f t="shared" si="57"/>
        <v>1</v>
      </c>
      <c r="CU73" s="24">
        <f t="shared" si="37"/>
        <v>40000000</v>
      </c>
      <c r="CV73" s="24">
        <f t="shared" si="58"/>
        <v>0</v>
      </c>
      <c r="CW73" s="24">
        <f t="shared" si="58"/>
        <v>40000000</v>
      </c>
      <c r="CX73" s="24"/>
      <c r="CY73" s="24">
        <f t="shared" si="59"/>
        <v>0</v>
      </c>
      <c r="CZ73" s="24">
        <f t="shared" si="59"/>
        <v>0</v>
      </c>
      <c r="DA73" s="24">
        <f t="shared" si="59"/>
        <v>0</v>
      </c>
      <c r="DB73" s="24">
        <f t="shared" si="59"/>
        <v>0</v>
      </c>
      <c r="DC73" s="24">
        <f t="shared" si="59"/>
        <v>0</v>
      </c>
      <c r="DD73" s="24">
        <f t="shared" si="59"/>
        <v>0</v>
      </c>
      <c r="DE73" s="24">
        <f t="shared" si="59"/>
        <v>0</v>
      </c>
      <c r="DF73" s="24">
        <f t="shared" si="59"/>
        <v>0</v>
      </c>
      <c r="DG73" s="24">
        <f t="shared" si="59"/>
        <v>0</v>
      </c>
      <c r="DH73" s="24">
        <f t="shared" si="59"/>
        <v>0</v>
      </c>
      <c r="DI73" s="24">
        <f t="shared" si="59"/>
        <v>0</v>
      </c>
      <c r="DJ73" s="24">
        <f t="shared" si="59"/>
        <v>0</v>
      </c>
      <c r="DK73" s="24">
        <f t="shared" si="59"/>
        <v>0</v>
      </c>
      <c r="DL73" s="24">
        <f t="shared" si="59"/>
        <v>0</v>
      </c>
      <c r="DM73" s="24">
        <f t="shared" si="59"/>
        <v>0</v>
      </c>
      <c r="DN73" s="24">
        <f t="shared" si="59"/>
        <v>0</v>
      </c>
      <c r="DO73" s="24">
        <f t="shared" si="60"/>
        <v>0</v>
      </c>
      <c r="DP73" s="24">
        <f t="shared" si="60"/>
        <v>0</v>
      </c>
    </row>
    <row r="74" spans="1:121" ht="47.25" customHeight="1" x14ac:dyDescent="0.25">
      <c r="A74" s="202"/>
      <c r="B74" s="203"/>
      <c r="C74" s="31" t="s">
        <v>222</v>
      </c>
      <c r="D74" s="21" t="s">
        <v>223</v>
      </c>
      <c r="E74" s="22">
        <v>520</v>
      </c>
      <c r="F74" s="23" t="s">
        <v>224</v>
      </c>
      <c r="G74" s="24">
        <f t="shared" si="52"/>
        <v>8000000</v>
      </c>
      <c r="H74" s="24"/>
      <c r="I74" s="24"/>
      <c r="J74" s="24"/>
      <c r="K74" s="24"/>
      <c r="L74" s="24"/>
      <c r="M74" s="24"/>
      <c r="N74" s="24"/>
      <c r="O74" s="24"/>
      <c r="P74" s="24"/>
      <c r="Q74" s="24"/>
      <c r="R74" s="24"/>
      <c r="S74" s="24"/>
      <c r="T74" s="24"/>
      <c r="U74" s="24"/>
      <c r="V74" s="24"/>
      <c r="W74" s="24"/>
      <c r="X74" s="24"/>
      <c r="Y74" s="24"/>
      <c r="Z74" s="24"/>
      <c r="AA74" s="24"/>
      <c r="AB74" s="24">
        <v>8000000</v>
      </c>
      <c r="AC74" s="25">
        <f t="shared" si="44"/>
        <v>0</v>
      </c>
      <c r="AD74" s="24">
        <f t="shared" ref="AD74:AD90" si="61">SUM(AE74:AY74)</f>
        <v>0</v>
      </c>
      <c r="AE74" s="24"/>
      <c r="AF74" s="24"/>
      <c r="AG74" s="24"/>
      <c r="AH74" s="24"/>
      <c r="AI74" s="24"/>
      <c r="AJ74" s="24"/>
      <c r="AK74" s="24"/>
      <c r="AL74" s="24"/>
      <c r="AM74" s="24"/>
      <c r="AN74" s="24"/>
      <c r="AO74" s="24"/>
      <c r="AP74" s="24"/>
      <c r="AQ74" s="24"/>
      <c r="AR74" s="24"/>
      <c r="AS74" s="24"/>
      <c r="AT74" s="24"/>
      <c r="AU74" s="24"/>
      <c r="AV74" s="24"/>
      <c r="AW74" s="24"/>
      <c r="AX74" s="24"/>
      <c r="AY74" s="24"/>
      <c r="AZ74" s="25">
        <f t="shared" si="2"/>
        <v>1</v>
      </c>
      <c r="BA74" s="24">
        <f t="shared" si="53"/>
        <v>8000000</v>
      </c>
      <c r="BB74" s="24">
        <f t="shared" si="54"/>
        <v>0</v>
      </c>
      <c r="BC74" s="24">
        <f t="shared" si="54"/>
        <v>0</v>
      </c>
      <c r="BD74" s="24">
        <f t="shared" si="54"/>
        <v>0</v>
      </c>
      <c r="BE74" s="24">
        <f t="shared" si="42"/>
        <v>0</v>
      </c>
      <c r="BF74" s="24">
        <f t="shared" si="42"/>
        <v>0</v>
      </c>
      <c r="BG74" s="24">
        <f t="shared" si="42"/>
        <v>0</v>
      </c>
      <c r="BH74" s="24">
        <f t="shared" si="42"/>
        <v>0</v>
      </c>
      <c r="BI74" s="24">
        <f t="shared" si="42"/>
        <v>0</v>
      </c>
      <c r="BJ74" s="24">
        <f t="shared" si="42"/>
        <v>0</v>
      </c>
      <c r="BK74" s="24">
        <f t="shared" si="42"/>
        <v>0</v>
      </c>
      <c r="BL74" s="24">
        <f t="shared" si="42"/>
        <v>0</v>
      </c>
      <c r="BM74" s="24">
        <f t="shared" si="42"/>
        <v>0</v>
      </c>
      <c r="BN74" s="24">
        <f t="shared" si="42"/>
        <v>0</v>
      </c>
      <c r="BO74" s="24">
        <f t="shared" si="42"/>
        <v>0</v>
      </c>
      <c r="BP74" s="24">
        <f t="shared" si="42"/>
        <v>0</v>
      </c>
      <c r="BQ74" s="24">
        <f t="shared" si="42"/>
        <v>0</v>
      </c>
      <c r="BR74" s="24">
        <f t="shared" si="55"/>
        <v>0</v>
      </c>
      <c r="BS74" s="24">
        <f t="shared" si="55"/>
        <v>0</v>
      </c>
      <c r="BT74" s="24">
        <f t="shared" si="55"/>
        <v>0</v>
      </c>
      <c r="BU74" s="24">
        <f t="shared" si="55"/>
        <v>0</v>
      </c>
      <c r="BV74" s="24">
        <f t="shared" si="55"/>
        <v>8000000</v>
      </c>
      <c r="BW74" s="25">
        <f t="shared" si="47"/>
        <v>0</v>
      </c>
      <c r="BX74" s="24">
        <f t="shared" si="56"/>
        <v>0</v>
      </c>
      <c r="BY74" s="24"/>
      <c r="BZ74" s="24"/>
      <c r="CA74" s="24"/>
      <c r="CB74" s="24"/>
      <c r="CC74" s="24"/>
      <c r="CD74" s="24"/>
      <c r="CE74" s="24"/>
      <c r="CF74" s="24"/>
      <c r="CG74" s="24"/>
      <c r="CH74" s="24"/>
      <c r="CI74" s="24"/>
      <c r="CJ74" s="24"/>
      <c r="CK74" s="24"/>
      <c r="CL74" s="24"/>
      <c r="CM74" s="24"/>
      <c r="CN74" s="24"/>
      <c r="CO74" s="24"/>
      <c r="CP74" s="24"/>
      <c r="CQ74" s="24"/>
      <c r="CR74" s="24"/>
      <c r="CS74" s="24"/>
      <c r="CT74" s="25">
        <f t="shared" si="57"/>
        <v>1</v>
      </c>
      <c r="CU74" s="24">
        <f t="shared" si="37"/>
        <v>8000000</v>
      </c>
      <c r="CV74" s="24">
        <f t="shared" si="58"/>
        <v>0</v>
      </c>
      <c r="CW74" s="24">
        <f t="shared" si="58"/>
        <v>0</v>
      </c>
      <c r="CX74" s="24"/>
      <c r="CY74" s="24">
        <f t="shared" si="59"/>
        <v>0</v>
      </c>
      <c r="CZ74" s="24">
        <f t="shared" si="59"/>
        <v>0</v>
      </c>
      <c r="DA74" s="24">
        <f t="shared" si="59"/>
        <v>0</v>
      </c>
      <c r="DB74" s="24">
        <f t="shared" si="59"/>
        <v>0</v>
      </c>
      <c r="DC74" s="24">
        <f t="shared" si="59"/>
        <v>0</v>
      </c>
      <c r="DD74" s="24">
        <f t="shared" si="59"/>
        <v>0</v>
      </c>
      <c r="DE74" s="24">
        <f t="shared" si="59"/>
        <v>0</v>
      </c>
      <c r="DF74" s="24">
        <f t="shared" si="59"/>
        <v>0</v>
      </c>
      <c r="DG74" s="24">
        <f t="shared" si="59"/>
        <v>0</v>
      </c>
      <c r="DH74" s="24">
        <f t="shared" si="59"/>
        <v>0</v>
      </c>
      <c r="DI74" s="24">
        <f t="shared" si="59"/>
        <v>0</v>
      </c>
      <c r="DJ74" s="24">
        <f t="shared" si="59"/>
        <v>0</v>
      </c>
      <c r="DK74" s="24">
        <f t="shared" si="59"/>
        <v>0</v>
      </c>
      <c r="DL74" s="24">
        <f t="shared" si="59"/>
        <v>0</v>
      </c>
      <c r="DM74" s="24">
        <f t="shared" si="59"/>
        <v>0</v>
      </c>
      <c r="DN74" s="24">
        <f t="shared" si="59"/>
        <v>0</v>
      </c>
      <c r="DO74" s="24">
        <f t="shared" si="60"/>
        <v>0</v>
      </c>
      <c r="DP74" s="24">
        <f t="shared" si="60"/>
        <v>8000000</v>
      </c>
    </row>
    <row r="75" spans="1:121" ht="30" customHeight="1" x14ac:dyDescent="0.25">
      <c r="A75" s="202"/>
      <c r="B75" s="54" t="s">
        <v>225</v>
      </c>
      <c r="C75" s="31" t="s">
        <v>226</v>
      </c>
      <c r="D75" s="21" t="s">
        <v>227</v>
      </c>
      <c r="E75" s="22">
        <v>520</v>
      </c>
      <c r="F75" s="23" t="s">
        <v>127</v>
      </c>
      <c r="G75" s="24">
        <f t="shared" si="52"/>
        <v>30000000</v>
      </c>
      <c r="H75" s="24"/>
      <c r="I75" s="24"/>
      <c r="J75" s="24"/>
      <c r="K75" s="24"/>
      <c r="L75" s="24"/>
      <c r="M75" s="24"/>
      <c r="N75" s="24"/>
      <c r="O75" s="24"/>
      <c r="P75" s="24"/>
      <c r="Q75" s="24"/>
      <c r="R75" s="24"/>
      <c r="S75" s="24"/>
      <c r="T75" s="24"/>
      <c r="U75" s="24"/>
      <c r="V75" s="24"/>
      <c r="W75" s="24">
        <v>30000000</v>
      </c>
      <c r="X75" s="24"/>
      <c r="Y75" s="24"/>
      <c r="Z75" s="24"/>
      <c r="AA75" s="24"/>
      <c r="AB75" s="24"/>
      <c r="AC75" s="25">
        <f t="shared" si="44"/>
        <v>0.5226099666666667</v>
      </c>
      <c r="AD75" s="24">
        <f t="shared" si="61"/>
        <v>15678299</v>
      </c>
      <c r="AE75" s="24"/>
      <c r="AF75" s="24"/>
      <c r="AG75" s="24"/>
      <c r="AH75" s="24"/>
      <c r="AI75" s="24"/>
      <c r="AJ75" s="24"/>
      <c r="AK75" s="24"/>
      <c r="AL75" s="24"/>
      <c r="AM75" s="24"/>
      <c r="AN75" s="24"/>
      <c r="AO75" s="24"/>
      <c r="AP75" s="24"/>
      <c r="AQ75" s="24"/>
      <c r="AR75" s="24"/>
      <c r="AS75" s="24"/>
      <c r="AT75" s="24">
        <f>+'[1]FEBRERO 2018'!$Y$1256</f>
        <v>15678299</v>
      </c>
      <c r="AU75" s="24"/>
      <c r="AV75" s="24"/>
      <c r="AW75" s="24"/>
      <c r="AX75" s="24"/>
      <c r="AY75" s="24"/>
      <c r="AZ75" s="25">
        <f t="shared" si="2"/>
        <v>0.4773900333333333</v>
      </c>
      <c r="BA75" s="24">
        <f t="shared" si="53"/>
        <v>14321701</v>
      </c>
      <c r="BB75" s="24">
        <f t="shared" si="54"/>
        <v>0</v>
      </c>
      <c r="BC75" s="24">
        <f t="shared" si="54"/>
        <v>0</v>
      </c>
      <c r="BD75" s="24">
        <f t="shared" si="54"/>
        <v>0</v>
      </c>
      <c r="BE75" s="24">
        <f t="shared" si="42"/>
        <v>0</v>
      </c>
      <c r="BF75" s="24">
        <f t="shared" si="42"/>
        <v>0</v>
      </c>
      <c r="BG75" s="24">
        <f t="shared" si="42"/>
        <v>0</v>
      </c>
      <c r="BH75" s="24">
        <f t="shared" si="42"/>
        <v>0</v>
      </c>
      <c r="BI75" s="24">
        <f t="shared" si="42"/>
        <v>0</v>
      </c>
      <c r="BJ75" s="24">
        <f t="shared" si="42"/>
        <v>0</v>
      </c>
      <c r="BK75" s="24">
        <f t="shared" si="42"/>
        <v>0</v>
      </c>
      <c r="BL75" s="24">
        <f t="shared" si="42"/>
        <v>0</v>
      </c>
      <c r="BM75" s="24">
        <f t="shared" si="42"/>
        <v>0</v>
      </c>
      <c r="BN75" s="24">
        <f t="shared" si="42"/>
        <v>0</v>
      </c>
      <c r="BO75" s="24">
        <f t="shared" si="42"/>
        <v>0</v>
      </c>
      <c r="BP75" s="24">
        <f t="shared" si="42"/>
        <v>0</v>
      </c>
      <c r="BQ75" s="24">
        <f t="shared" si="42"/>
        <v>14321701</v>
      </c>
      <c r="BR75" s="24">
        <f t="shared" si="55"/>
        <v>0</v>
      </c>
      <c r="BS75" s="24">
        <f t="shared" si="55"/>
        <v>0</v>
      </c>
      <c r="BT75" s="24">
        <f t="shared" si="55"/>
        <v>0</v>
      </c>
      <c r="BU75" s="24">
        <f t="shared" si="55"/>
        <v>0</v>
      </c>
      <c r="BV75" s="24">
        <f t="shared" si="55"/>
        <v>0</v>
      </c>
      <c r="BW75" s="25">
        <f t="shared" si="47"/>
        <v>0.32190596666666665</v>
      </c>
      <c r="BX75" s="24">
        <f t="shared" si="56"/>
        <v>9657179</v>
      </c>
      <c r="BY75" s="24"/>
      <c r="BZ75" s="24"/>
      <c r="CA75" s="24"/>
      <c r="CB75" s="24"/>
      <c r="CC75" s="24"/>
      <c r="CD75" s="24"/>
      <c r="CE75" s="24"/>
      <c r="CF75" s="24"/>
      <c r="CG75" s="24"/>
      <c r="CH75" s="24"/>
      <c r="CI75" s="24"/>
      <c r="CJ75" s="24"/>
      <c r="CK75" s="24"/>
      <c r="CL75" s="24"/>
      <c r="CM75" s="24"/>
      <c r="CN75" s="24">
        <f>+'[1]FEBRERO 2018'!$H$1254</f>
        <v>9657179</v>
      </c>
      <c r="CO75" s="24"/>
      <c r="CP75" s="24"/>
      <c r="CQ75" s="24"/>
      <c r="CR75" s="24"/>
      <c r="CS75" s="24"/>
      <c r="CT75" s="25">
        <f t="shared" si="57"/>
        <v>0.6780940333333334</v>
      </c>
      <c r="CU75" s="24">
        <f t="shared" si="37"/>
        <v>20342821</v>
      </c>
      <c r="CV75" s="24">
        <f t="shared" si="58"/>
        <v>0</v>
      </c>
      <c r="CW75" s="24">
        <f t="shared" si="58"/>
        <v>0</v>
      </c>
      <c r="CX75" s="24"/>
      <c r="CY75" s="24">
        <f t="shared" si="59"/>
        <v>0</v>
      </c>
      <c r="CZ75" s="24">
        <f t="shared" si="59"/>
        <v>0</v>
      </c>
      <c r="DA75" s="24">
        <f t="shared" si="59"/>
        <v>0</v>
      </c>
      <c r="DB75" s="24">
        <f t="shared" si="59"/>
        <v>0</v>
      </c>
      <c r="DC75" s="24">
        <f t="shared" si="59"/>
        <v>0</v>
      </c>
      <c r="DD75" s="24">
        <f t="shared" si="59"/>
        <v>0</v>
      </c>
      <c r="DE75" s="24">
        <f t="shared" si="59"/>
        <v>0</v>
      </c>
      <c r="DF75" s="24">
        <f t="shared" si="59"/>
        <v>0</v>
      </c>
      <c r="DG75" s="24">
        <f t="shared" si="59"/>
        <v>0</v>
      </c>
      <c r="DH75" s="24">
        <f t="shared" si="59"/>
        <v>0</v>
      </c>
      <c r="DI75" s="24">
        <f t="shared" si="59"/>
        <v>0</v>
      </c>
      <c r="DJ75" s="24">
        <f t="shared" si="59"/>
        <v>0</v>
      </c>
      <c r="DK75" s="24">
        <f t="shared" si="59"/>
        <v>20342821</v>
      </c>
      <c r="DL75" s="24">
        <f t="shared" si="59"/>
        <v>0</v>
      </c>
      <c r="DM75" s="24">
        <f t="shared" si="59"/>
        <v>0</v>
      </c>
      <c r="DN75" s="24">
        <f t="shared" si="59"/>
        <v>0</v>
      </c>
      <c r="DO75" s="24">
        <f t="shared" si="60"/>
        <v>0</v>
      </c>
      <c r="DP75" s="24">
        <f t="shared" si="60"/>
        <v>0</v>
      </c>
    </row>
    <row r="76" spans="1:121" ht="30" customHeight="1" x14ac:dyDescent="0.25">
      <c r="A76" s="202"/>
      <c r="B76" s="204" t="s">
        <v>228</v>
      </c>
      <c r="C76" s="31" t="s">
        <v>229</v>
      </c>
      <c r="D76" s="21" t="s">
        <v>230</v>
      </c>
      <c r="E76" s="22">
        <v>520</v>
      </c>
      <c r="F76" s="23" t="s">
        <v>127</v>
      </c>
      <c r="G76" s="24">
        <f t="shared" si="52"/>
        <v>140000000</v>
      </c>
      <c r="H76" s="34"/>
      <c r="I76" s="24">
        <v>10000000</v>
      </c>
      <c r="J76" s="24"/>
      <c r="K76" s="34"/>
      <c r="L76" s="24"/>
      <c r="M76" s="24"/>
      <c r="N76" s="24"/>
      <c r="O76" s="24"/>
      <c r="P76" s="24"/>
      <c r="Q76" s="24"/>
      <c r="R76" s="24"/>
      <c r="S76" s="24"/>
      <c r="T76" s="24"/>
      <c r="U76" s="24"/>
      <c r="V76" s="24"/>
      <c r="W76" s="24"/>
      <c r="X76" s="24"/>
      <c r="Y76" s="24">
        <v>130000000</v>
      </c>
      <c r="Z76" s="24"/>
      <c r="AA76" s="24"/>
      <c r="AB76" s="24"/>
      <c r="AC76" s="25">
        <f t="shared" si="44"/>
        <v>0</v>
      </c>
      <c r="AD76" s="24">
        <f t="shared" si="61"/>
        <v>0</v>
      </c>
      <c r="AE76" s="24"/>
      <c r="AF76" s="24"/>
      <c r="AG76" s="24"/>
      <c r="AH76" s="24"/>
      <c r="AI76" s="24"/>
      <c r="AJ76" s="24"/>
      <c r="AK76" s="24"/>
      <c r="AL76" s="24"/>
      <c r="AM76" s="24"/>
      <c r="AN76" s="24"/>
      <c r="AO76" s="24"/>
      <c r="AP76" s="24"/>
      <c r="AQ76" s="24"/>
      <c r="AR76" s="24"/>
      <c r="AS76" s="24"/>
      <c r="AT76" s="24"/>
      <c r="AU76" s="24"/>
      <c r="AV76" s="24"/>
      <c r="AW76" s="24"/>
      <c r="AX76" s="24"/>
      <c r="AY76" s="24"/>
      <c r="AZ76" s="25">
        <f t="shared" si="2"/>
        <v>1</v>
      </c>
      <c r="BA76" s="24">
        <f t="shared" si="53"/>
        <v>140000000</v>
      </c>
      <c r="BB76" s="24">
        <f t="shared" si="54"/>
        <v>0</v>
      </c>
      <c r="BC76" s="24">
        <f t="shared" si="54"/>
        <v>10000000</v>
      </c>
      <c r="BD76" s="24">
        <f t="shared" si="54"/>
        <v>0</v>
      </c>
      <c r="BE76" s="24">
        <f t="shared" si="42"/>
        <v>0</v>
      </c>
      <c r="BF76" s="24">
        <f t="shared" si="42"/>
        <v>0</v>
      </c>
      <c r="BG76" s="24">
        <f t="shared" si="42"/>
        <v>0</v>
      </c>
      <c r="BH76" s="24">
        <f t="shared" si="42"/>
        <v>0</v>
      </c>
      <c r="BI76" s="24">
        <f t="shared" si="42"/>
        <v>0</v>
      </c>
      <c r="BJ76" s="24">
        <f t="shared" si="42"/>
        <v>0</v>
      </c>
      <c r="BK76" s="24">
        <f t="shared" si="42"/>
        <v>0</v>
      </c>
      <c r="BL76" s="24">
        <f t="shared" si="42"/>
        <v>0</v>
      </c>
      <c r="BM76" s="24">
        <f t="shared" si="42"/>
        <v>0</v>
      </c>
      <c r="BN76" s="24">
        <f t="shared" si="42"/>
        <v>0</v>
      </c>
      <c r="BO76" s="24">
        <f t="shared" si="42"/>
        <v>0</v>
      </c>
      <c r="BP76" s="24">
        <f t="shared" si="42"/>
        <v>0</v>
      </c>
      <c r="BQ76" s="24">
        <f t="shared" si="42"/>
        <v>0</v>
      </c>
      <c r="BR76" s="24">
        <f t="shared" si="55"/>
        <v>0</v>
      </c>
      <c r="BS76" s="24">
        <f t="shared" si="55"/>
        <v>130000000</v>
      </c>
      <c r="BT76" s="24">
        <f t="shared" si="55"/>
        <v>0</v>
      </c>
      <c r="BU76" s="24">
        <f t="shared" si="55"/>
        <v>0</v>
      </c>
      <c r="BV76" s="24">
        <f t="shared" si="55"/>
        <v>0</v>
      </c>
      <c r="BW76" s="25">
        <f t="shared" si="47"/>
        <v>0</v>
      </c>
      <c r="BX76" s="24">
        <f t="shared" si="56"/>
        <v>0</v>
      </c>
      <c r="BY76" s="24"/>
      <c r="BZ76" s="24"/>
      <c r="CA76" s="24"/>
      <c r="CB76" s="24"/>
      <c r="CC76" s="24"/>
      <c r="CD76" s="24"/>
      <c r="CE76" s="24"/>
      <c r="CF76" s="24"/>
      <c r="CG76" s="24"/>
      <c r="CH76" s="24"/>
      <c r="CI76" s="24"/>
      <c r="CJ76" s="24"/>
      <c r="CK76" s="24"/>
      <c r="CL76" s="24"/>
      <c r="CM76" s="24"/>
      <c r="CN76" s="24"/>
      <c r="CO76" s="24"/>
      <c r="CP76" s="24"/>
      <c r="CQ76" s="24"/>
      <c r="CR76" s="24"/>
      <c r="CS76" s="24"/>
      <c r="CT76" s="25">
        <f t="shared" si="57"/>
        <v>1</v>
      </c>
      <c r="CU76" s="24">
        <f t="shared" si="37"/>
        <v>140000000</v>
      </c>
      <c r="CV76" s="24">
        <f t="shared" si="58"/>
        <v>0</v>
      </c>
      <c r="CW76" s="24">
        <f t="shared" si="58"/>
        <v>10000000</v>
      </c>
      <c r="CX76" s="24"/>
      <c r="CY76" s="24">
        <f t="shared" si="59"/>
        <v>0</v>
      </c>
      <c r="CZ76" s="24">
        <f t="shared" si="59"/>
        <v>0</v>
      </c>
      <c r="DA76" s="24">
        <f t="shared" si="59"/>
        <v>0</v>
      </c>
      <c r="DB76" s="24">
        <f t="shared" si="59"/>
        <v>0</v>
      </c>
      <c r="DC76" s="24">
        <f t="shared" si="59"/>
        <v>0</v>
      </c>
      <c r="DD76" s="24">
        <f t="shared" si="59"/>
        <v>0</v>
      </c>
      <c r="DE76" s="24">
        <f t="shared" si="59"/>
        <v>0</v>
      </c>
      <c r="DF76" s="24">
        <f t="shared" si="59"/>
        <v>0</v>
      </c>
      <c r="DG76" s="24">
        <f t="shared" si="59"/>
        <v>0</v>
      </c>
      <c r="DH76" s="24">
        <f t="shared" si="59"/>
        <v>0</v>
      </c>
      <c r="DI76" s="24">
        <f t="shared" si="59"/>
        <v>0</v>
      </c>
      <c r="DJ76" s="24">
        <f t="shared" si="59"/>
        <v>0</v>
      </c>
      <c r="DK76" s="24">
        <f t="shared" si="59"/>
        <v>0</v>
      </c>
      <c r="DL76" s="24">
        <f t="shared" si="59"/>
        <v>0</v>
      </c>
      <c r="DM76" s="24">
        <f t="shared" si="59"/>
        <v>130000000</v>
      </c>
      <c r="DN76" s="24">
        <f t="shared" si="59"/>
        <v>0</v>
      </c>
      <c r="DO76" s="24">
        <f t="shared" si="60"/>
        <v>0</v>
      </c>
      <c r="DP76" s="24">
        <f t="shared" si="60"/>
        <v>0</v>
      </c>
    </row>
    <row r="77" spans="1:121" ht="30.75" customHeight="1" x14ac:dyDescent="0.25">
      <c r="A77" s="202"/>
      <c r="B77" s="205"/>
      <c r="C77" s="31" t="s">
        <v>231</v>
      </c>
      <c r="D77" s="21" t="s">
        <v>232</v>
      </c>
      <c r="E77" s="22">
        <v>520</v>
      </c>
      <c r="F77" s="23" t="s">
        <v>127</v>
      </c>
      <c r="G77" s="24">
        <f t="shared" si="52"/>
        <v>2000000000</v>
      </c>
      <c r="H77" s="64"/>
      <c r="I77" s="34"/>
      <c r="J77" s="34"/>
      <c r="K77" s="34"/>
      <c r="L77" s="24"/>
      <c r="M77" s="24"/>
      <c r="N77" s="24"/>
      <c r="O77" s="24"/>
      <c r="P77" s="24"/>
      <c r="Q77" s="24"/>
      <c r="R77" s="24"/>
      <c r="S77" s="24"/>
      <c r="T77" s="24"/>
      <c r="U77" s="24"/>
      <c r="V77" s="24">
        <v>2000000000</v>
      </c>
      <c r="W77" s="24"/>
      <c r="X77" s="24"/>
      <c r="Y77" s="24"/>
      <c r="Z77" s="24"/>
      <c r="AA77" s="24"/>
      <c r="AB77" s="24"/>
      <c r="AC77" s="25">
        <f t="shared" si="44"/>
        <v>0.73180885549999997</v>
      </c>
      <c r="AD77" s="24">
        <f t="shared" si="61"/>
        <v>1463617711</v>
      </c>
      <c r="AE77" s="24"/>
      <c r="AF77" s="24"/>
      <c r="AG77" s="24"/>
      <c r="AH77" s="24"/>
      <c r="AI77" s="24"/>
      <c r="AJ77" s="24"/>
      <c r="AK77" s="24"/>
      <c r="AL77" s="24"/>
      <c r="AM77" s="24"/>
      <c r="AN77" s="24"/>
      <c r="AO77" s="24"/>
      <c r="AP77" s="24"/>
      <c r="AQ77" s="24"/>
      <c r="AR77" s="24"/>
      <c r="AS77" s="24">
        <f>+'[1]FEBRERO 2018'!$X$1278</f>
        <v>1463617711</v>
      </c>
      <c r="AT77" s="24"/>
      <c r="AU77" s="24"/>
      <c r="AV77" s="24"/>
      <c r="AW77" s="24"/>
      <c r="AX77" s="24"/>
      <c r="AY77" s="24"/>
      <c r="AZ77" s="25">
        <f t="shared" si="2"/>
        <v>0.26819114450000003</v>
      </c>
      <c r="BA77" s="24">
        <f t="shared" si="53"/>
        <v>536382289</v>
      </c>
      <c r="BB77" s="24">
        <f t="shared" si="54"/>
        <v>0</v>
      </c>
      <c r="BC77" s="24">
        <f t="shared" si="54"/>
        <v>0</v>
      </c>
      <c r="BD77" s="24">
        <f t="shared" si="54"/>
        <v>0</v>
      </c>
      <c r="BE77" s="24">
        <f t="shared" si="42"/>
        <v>0</v>
      </c>
      <c r="BF77" s="24">
        <f t="shared" si="42"/>
        <v>0</v>
      </c>
      <c r="BG77" s="24">
        <f t="shared" si="42"/>
        <v>0</v>
      </c>
      <c r="BH77" s="24">
        <f t="shared" si="42"/>
        <v>0</v>
      </c>
      <c r="BI77" s="24">
        <f t="shared" si="42"/>
        <v>0</v>
      </c>
      <c r="BJ77" s="24">
        <f t="shared" si="42"/>
        <v>0</v>
      </c>
      <c r="BK77" s="24">
        <f t="shared" si="42"/>
        <v>0</v>
      </c>
      <c r="BL77" s="24">
        <f t="shared" si="42"/>
        <v>0</v>
      </c>
      <c r="BM77" s="24">
        <f t="shared" si="42"/>
        <v>0</v>
      </c>
      <c r="BN77" s="24">
        <f t="shared" si="42"/>
        <v>0</v>
      </c>
      <c r="BO77" s="24">
        <f t="shared" si="42"/>
        <v>0</v>
      </c>
      <c r="BP77" s="24">
        <f t="shared" si="42"/>
        <v>536382289</v>
      </c>
      <c r="BQ77" s="24">
        <f t="shared" si="42"/>
        <v>0</v>
      </c>
      <c r="BR77" s="24">
        <f t="shared" si="55"/>
        <v>0</v>
      </c>
      <c r="BS77" s="24">
        <f t="shared" si="55"/>
        <v>0</v>
      </c>
      <c r="BT77" s="24">
        <f t="shared" si="55"/>
        <v>0</v>
      </c>
      <c r="BU77" s="24">
        <f t="shared" si="55"/>
        <v>0</v>
      </c>
      <c r="BV77" s="24">
        <f t="shared" si="55"/>
        <v>0</v>
      </c>
      <c r="BW77" s="25">
        <f t="shared" si="47"/>
        <v>0.67424738200000001</v>
      </c>
      <c r="BX77" s="24">
        <f t="shared" si="56"/>
        <v>1348494764</v>
      </c>
      <c r="BY77" s="24"/>
      <c r="BZ77" s="24"/>
      <c r="CA77" s="24"/>
      <c r="CB77" s="24"/>
      <c r="CC77" s="24"/>
      <c r="CD77" s="24"/>
      <c r="CE77" s="24"/>
      <c r="CF77" s="24"/>
      <c r="CG77" s="24"/>
      <c r="CH77" s="24"/>
      <c r="CI77" s="24"/>
      <c r="CJ77" s="24"/>
      <c r="CK77" s="24"/>
      <c r="CL77" s="24"/>
      <c r="CM77" s="24">
        <f>+'[1]FEBRERO 2018'!$H$1276</f>
        <v>1348494764</v>
      </c>
      <c r="CN77" s="24"/>
      <c r="CO77" s="24"/>
      <c r="CP77" s="24"/>
      <c r="CQ77" s="24"/>
      <c r="CR77" s="24"/>
      <c r="CS77" s="24"/>
      <c r="CT77" s="25">
        <f t="shared" si="57"/>
        <v>0.32575261799999999</v>
      </c>
      <c r="CU77" s="24">
        <f t="shared" si="37"/>
        <v>651505236</v>
      </c>
      <c r="CV77" s="24">
        <f t="shared" si="58"/>
        <v>0</v>
      </c>
      <c r="CW77" s="24">
        <f t="shared" si="58"/>
        <v>0</v>
      </c>
      <c r="CX77" s="24"/>
      <c r="CY77" s="24">
        <f t="shared" si="59"/>
        <v>0</v>
      </c>
      <c r="CZ77" s="24">
        <f t="shared" si="59"/>
        <v>0</v>
      </c>
      <c r="DA77" s="24">
        <f t="shared" si="59"/>
        <v>0</v>
      </c>
      <c r="DB77" s="24">
        <f t="shared" si="59"/>
        <v>0</v>
      </c>
      <c r="DC77" s="24">
        <f t="shared" si="59"/>
        <v>0</v>
      </c>
      <c r="DD77" s="24">
        <f t="shared" si="59"/>
        <v>0</v>
      </c>
      <c r="DE77" s="24">
        <f t="shared" si="59"/>
        <v>0</v>
      </c>
      <c r="DF77" s="24">
        <f t="shared" si="59"/>
        <v>0</v>
      </c>
      <c r="DG77" s="24">
        <f t="shared" si="59"/>
        <v>0</v>
      </c>
      <c r="DH77" s="24">
        <f t="shared" si="59"/>
        <v>0</v>
      </c>
      <c r="DI77" s="24">
        <f t="shared" si="59"/>
        <v>0</v>
      </c>
      <c r="DJ77" s="24">
        <f t="shared" si="59"/>
        <v>651505236</v>
      </c>
      <c r="DK77" s="24">
        <f t="shared" si="59"/>
        <v>0</v>
      </c>
      <c r="DL77" s="24">
        <f t="shared" si="59"/>
        <v>0</v>
      </c>
      <c r="DM77" s="24">
        <f t="shared" si="59"/>
        <v>0</v>
      </c>
      <c r="DN77" s="24">
        <f t="shared" si="59"/>
        <v>0</v>
      </c>
      <c r="DO77" s="24">
        <f t="shared" si="60"/>
        <v>0</v>
      </c>
      <c r="DP77" s="24">
        <f t="shared" si="60"/>
        <v>0</v>
      </c>
    </row>
    <row r="78" spans="1:121" ht="32.25" customHeight="1" x14ac:dyDescent="0.25">
      <c r="A78" s="202"/>
      <c r="B78" s="205"/>
      <c r="C78" s="31" t="s">
        <v>233</v>
      </c>
      <c r="D78" s="21" t="s">
        <v>234</v>
      </c>
      <c r="E78" s="22">
        <v>520</v>
      </c>
      <c r="F78" s="23" t="s">
        <v>127</v>
      </c>
      <c r="G78" s="24">
        <f t="shared" si="52"/>
        <v>220000000</v>
      </c>
      <c r="H78" s="34"/>
      <c r="I78" s="34"/>
      <c r="J78" s="34"/>
      <c r="K78" s="34"/>
      <c r="L78" s="34"/>
      <c r="M78" s="24"/>
      <c r="N78" s="24"/>
      <c r="O78" s="24"/>
      <c r="P78" s="24"/>
      <c r="Q78" s="24"/>
      <c r="R78" s="24"/>
      <c r="S78" s="24"/>
      <c r="T78" s="24"/>
      <c r="U78" s="24"/>
      <c r="V78" s="24"/>
      <c r="W78" s="24"/>
      <c r="X78" s="24"/>
      <c r="Y78" s="24">
        <v>220000000</v>
      </c>
      <c r="Z78" s="24"/>
      <c r="AA78" s="24"/>
      <c r="AB78" s="24"/>
      <c r="AC78" s="25">
        <f t="shared" si="44"/>
        <v>0.21927426818181819</v>
      </c>
      <c r="AD78" s="24">
        <f t="shared" si="61"/>
        <v>48240339</v>
      </c>
      <c r="AE78" s="24"/>
      <c r="AF78" s="24"/>
      <c r="AG78" s="24"/>
      <c r="AH78" s="24"/>
      <c r="AI78" s="24"/>
      <c r="AJ78" s="24"/>
      <c r="AK78" s="24"/>
      <c r="AL78" s="24"/>
      <c r="AM78" s="24"/>
      <c r="AN78" s="24"/>
      <c r="AO78" s="24"/>
      <c r="AP78" s="24"/>
      <c r="AQ78" s="24"/>
      <c r="AR78" s="24"/>
      <c r="AS78" s="24"/>
      <c r="AT78" s="24"/>
      <c r="AU78" s="24"/>
      <c r="AV78" s="24">
        <f>+'[1]FEBRERO 2018'!$AA$1365</f>
        <v>48240339</v>
      </c>
      <c r="AW78" s="24"/>
      <c r="AX78" s="24"/>
      <c r="AY78" s="24"/>
      <c r="AZ78" s="25">
        <f t="shared" si="2"/>
        <v>0.78072573181818183</v>
      </c>
      <c r="BA78" s="24">
        <f t="shared" si="53"/>
        <v>171759661</v>
      </c>
      <c r="BB78" s="24">
        <f t="shared" si="54"/>
        <v>0</v>
      </c>
      <c r="BC78" s="24">
        <f t="shared" si="54"/>
        <v>0</v>
      </c>
      <c r="BD78" s="24">
        <f t="shared" si="54"/>
        <v>0</v>
      </c>
      <c r="BE78" s="24">
        <f t="shared" si="42"/>
        <v>0</v>
      </c>
      <c r="BF78" s="24">
        <f t="shared" si="42"/>
        <v>0</v>
      </c>
      <c r="BG78" s="24">
        <f t="shared" si="42"/>
        <v>0</v>
      </c>
      <c r="BH78" s="24">
        <f t="shared" si="42"/>
        <v>0</v>
      </c>
      <c r="BI78" s="24">
        <f t="shared" si="42"/>
        <v>0</v>
      </c>
      <c r="BJ78" s="24">
        <f t="shared" si="42"/>
        <v>0</v>
      </c>
      <c r="BK78" s="24">
        <f t="shared" si="42"/>
        <v>0</v>
      </c>
      <c r="BL78" s="24">
        <f t="shared" si="42"/>
        <v>0</v>
      </c>
      <c r="BM78" s="24">
        <f t="shared" si="42"/>
        <v>0</v>
      </c>
      <c r="BN78" s="24">
        <f t="shared" si="42"/>
        <v>0</v>
      </c>
      <c r="BO78" s="24">
        <f t="shared" si="42"/>
        <v>0</v>
      </c>
      <c r="BP78" s="24">
        <f t="shared" si="42"/>
        <v>0</v>
      </c>
      <c r="BQ78" s="24">
        <f t="shared" si="42"/>
        <v>0</v>
      </c>
      <c r="BR78" s="24">
        <f t="shared" si="55"/>
        <v>0</v>
      </c>
      <c r="BS78" s="24">
        <f t="shared" si="55"/>
        <v>171759661</v>
      </c>
      <c r="BT78" s="24">
        <f t="shared" si="55"/>
        <v>0</v>
      </c>
      <c r="BU78" s="24">
        <f t="shared" si="55"/>
        <v>0</v>
      </c>
      <c r="BV78" s="24">
        <f t="shared" si="55"/>
        <v>0</v>
      </c>
      <c r="BW78" s="25">
        <f t="shared" si="47"/>
        <v>0.1817883590909091</v>
      </c>
      <c r="BX78" s="24">
        <f t="shared" si="56"/>
        <v>39993439</v>
      </c>
      <c r="BY78" s="24"/>
      <c r="BZ78" s="24"/>
      <c r="CA78" s="24"/>
      <c r="CB78" s="24"/>
      <c r="CC78" s="24"/>
      <c r="CD78" s="24"/>
      <c r="CE78" s="24"/>
      <c r="CF78" s="24"/>
      <c r="CG78" s="24"/>
      <c r="CH78" s="24"/>
      <c r="CI78" s="24"/>
      <c r="CJ78" s="24"/>
      <c r="CK78" s="24"/>
      <c r="CL78" s="24"/>
      <c r="CM78" s="24"/>
      <c r="CN78" s="24"/>
      <c r="CO78" s="24"/>
      <c r="CP78" s="24">
        <f>+'[1]FEBRERO 2018'!$H$1363</f>
        <v>39993439</v>
      </c>
      <c r="CQ78" s="24"/>
      <c r="CR78" s="24"/>
      <c r="CS78" s="24"/>
      <c r="CT78" s="25">
        <f t="shared" si="57"/>
        <v>0.81821164090909093</v>
      </c>
      <c r="CU78" s="24">
        <f t="shared" si="37"/>
        <v>180006561</v>
      </c>
      <c r="CV78" s="24">
        <f t="shared" si="58"/>
        <v>0</v>
      </c>
      <c r="CW78" s="24">
        <f t="shared" si="58"/>
        <v>0</v>
      </c>
      <c r="CX78" s="24"/>
      <c r="CY78" s="24">
        <f t="shared" si="59"/>
        <v>0</v>
      </c>
      <c r="CZ78" s="24">
        <f t="shared" si="59"/>
        <v>0</v>
      </c>
      <c r="DA78" s="24">
        <f t="shared" si="59"/>
        <v>0</v>
      </c>
      <c r="DB78" s="24">
        <f t="shared" si="59"/>
        <v>0</v>
      </c>
      <c r="DC78" s="24">
        <f t="shared" si="59"/>
        <v>0</v>
      </c>
      <c r="DD78" s="24">
        <f t="shared" si="59"/>
        <v>0</v>
      </c>
      <c r="DE78" s="24">
        <f t="shared" si="59"/>
        <v>0</v>
      </c>
      <c r="DF78" s="24">
        <f t="shared" si="59"/>
        <v>0</v>
      </c>
      <c r="DG78" s="24">
        <f t="shared" si="59"/>
        <v>0</v>
      </c>
      <c r="DH78" s="24">
        <f t="shared" si="59"/>
        <v>0</v>
      </c>
      <c r="DI78" s="24">
        <f t="shared" si="59"/>
        <v>0</v>
      </c>
      <c r="DJ78" s="24">
        <f t="shared" si="59"/>
        <v>0</v>
      </c>
      <c r="DK78" s="24">
        <f t="shared" si="59"/>
        <v>0</v>
      </c>
      <c r="DL78" s="24">
        <f t="shared" si="59"/>
        <v>0</v>
      </c>
      <c r="DM78" s="24">
        <f t="shared" si="59"/>
        <v>180006561</v>
      </c>
      <c r="DN78" s="24">
        <f t="shared" si="59"/>
        <v>0</v>
      </c>
      <c r="DO78" s="24">
        <f t="shared" si="60"/>
        <v>0</v>
      </c>
      <c r="DP78" s="24">
        <f t="shared" si="60"/>
        <v>0</v>
      </c>
    </row>
    <row r="79" spans="1:121" ht="67.5" customHeight="1" x14ac:dyDescent="0.25">
      <c r="A79" s="202"/>
      <c r="B79" s="205"/>
      <c r="C79" s="31" t="s">
        <v>235</v>
      </c>
      <c r="D79" s="21" t="s">
        <v>236</v>
      </c>
      <c r="E79" s="22">
        <v>520</v>
      </c>
      <c r="F79" s="23" t="s">
        <v>237</v>
      </c>
      <c r="G79" s="24">
        <f t="shared" si="52"/>
        <v>141421128</v>
      </c>
      <c r="H79" s="34"/>
      <c r="I79" s="34"/>
      <c r="J79" s="34"/>
      <c r="K79" s="34"/>
      <c r="L79" s="34"/>
      <c r="M79" s="24"/>
      <c r="N79" s="24"/>
      <c r="O79" s="24"/>
      <c r="P79" s="24"/>
      <c r="Q79" s="24"/>
      <c r="R79" s="24"/>
      <c r="S79" s="24"/>
      <c r="T79" s="24"/>
      <c r="U79" s="24"/>
      <c r="V79" s="24"/>
      <c r="W79" s="24">
        <v>100000000</v>
      </c>
      <c r="X79" s="24"/>
      <c r="Y79" s="24"/>
      <c r="Z79" s="24"/>
      <c r="AA79" s="24"/>
      <c r="AB79" s="24">
        <v>41421128</v>
      </c>
      <c r="AC79" s="25">
        <f t="shared" si="44"/>
        <v>0.10205678037018627</v>
      </c>
      <c r="AD79" s="24">
        <f t="shared" si="61"/>
        <v>14432985</v>
      </c>
      <c r="AE79" s="24"/>
      <c r="AF79" s="24"/>
      <c r="AG79" s="24"/>
      <c r="AH79" s="24"/>
      <c r="AI79" s="24"/>
      <c r="AJ79" s="24"/>
      <c r="AK79" s="24"/>
      <c r="AL79" s="24"/>
      <c r="AM79" s="24"/>
      <c r="AN79" s="24"/>
      <c r="AO79" s="24"/>
      <c r="AP79" s="24"/>
      <c r="AQ79" s="24"/>
      <c r="AR79" s="24"/>
      <c r="AS79" s="24"/>
      <c r="AT79" s="24">
        <f>+'[2]ENERO 2018'!$Y$1185</f>
        <v>6021120</v>
      </c>
      <c r="AU79" s="24"/>
      <c r="AV79" s="24"/>
      <c r="AW79" s="24"/>
      <c r="AX79" s="24"/>
      <c r="AY79" s="24">
        <f>+'[2]ENERO 2018'!$AF$1185</f>
        <v>8411865</v>
      </c>
      <c r="AZ79" s="25">
        <f t="shared" si="2"/>
        <v>0.89794321962981372</v>
      </c>
      <c r="BA79" s="24">
        <f t="shared" si="53"/>
        <v>126988143</v>
      </c>
      <c r="BB79" s="24">
        <f t="shared" si="54"/>
        <v>0</v>
      </c>
      <c r="BC79" s="24">
        <f t="shared" si="54"/>
        <v>0</v>
      </c>
      <c r="BD79" s="24">
        <f t="shared" si="54"/>
        <v>0</v>
      </c>
      <c r="BE79" s="24">
        <f t="shared" si="42"/>
        <v>0</v>
      </c>
      <c r="BF79" s="24">
        <f t="shared" si="42"/>
        <v>0</v>
      </c>
      <c r="BG79" s="24">
        <f t="shared" si="42"/>
        <v>0</v>
      </c>
      <c r="BH79" s="24">
        <f t="shared" si="42"/>
        <v>0</v>
      </c>
      <c r="BI79" s="24">
        <f t="shared" si="42"/>
        <v>0</v>
      </c>
      <c r="BJ79" s="24">
        <f t="shared" si="42"/>
        <v>0</v>
      </c>
      <c r="BK79" s="24">
        <f t="shared" si="42"/>
        <v>0</v>
      </c>
      <c r="BL79" s="24">
        <f t="shared" si="42"/>
        <v>0</v>
      </c>
      <c r="BM79" s="24">
        <f t="shared" si="42"/>
        <v>0</v>
      </c>
      <c r="BN79" s="24">
        <f t="shared" si="42"/>
        <v>0</v>
      </c>
      <c r="BO79" s="24">
        <f t="shared" si="42"/>
        <v>0</v>
      </c>
      <c r="BP79" s="24">
        <f t="shared" si="42"/>
        <v>0</v>
      </c>
      <c r="BQ79" s="24">
        <f t="shared" si="42"/>
        <v>93978880</v>
      </c>
      <c r="BR79" s="24">
        <f t="shared" si="55"/>
        <v>0</v>
      </c>
      <c r="BS79" s="24">
        <f t="shared" si="55"/>
        <v>0</v>
      </c>
      <c r="BT79" s="24">
        <f t="shared" si="55"/>
        <v>0</v>
      </c>
      <c r="BU79" s="24">
        <f t="shared" si="55"/>
        <v>0</v>
      </c>
      <c r="BV79" s="24">
        <f t="shared" si="55"/>
        <v>33009263</v>
      </c>
      <c r="BW79" s="25">
        <f t="shared" si="47"/>
        <v>7.4761283193837916E-2</v>
      </c>
      <c r="BX79" s="24">
        <f t="shared" si="56"/>
        <v>10572825</v>
      </c>
      <c r="BY79" s="24"/>
      <c r="BZ79" s="24"/>
      <c r="CA79" s="24"/>
      <c r="CB79" s="24"/>
      <c r="CC79" s="24"/>
      <c r="CD79" s="24"/>
      <c r="CE79" s="24"/>
      <c r="CF79" s="24"/>
      <c r="CG79" s="24"/>
      <c r="CH79" s="24"/>
      <c r="CI79" s="24"/>
      <c r="CJ79" s="24"/>
      <c r="CK79" s="24"/>
      <c r="CL79" s="24"/>
      <c r="CM79" s="24"/>
      <c r="CN79" s="24">
        <f>+'[1]FEBRERO 2018'!$H$1398</f>
        <v>5160960</v>
      </c>
      <c r="CO79" s="24"/>
      <c r="CP79" s="24"/>
      <c r="CQ79" s="24"/>
      <c r="CR79" s="24"/>
      <c r="CS79" s="24">
        <f>+'[1]FEBRERO 2018'!$H$1393+'[1]FEBRERO 2018'!$H$1395</f>
        <v>5411865</v>
      </c>
      <c r="CT79" s="25">
        <f t="shared" si="57"/>
        <v>0.9252387168061621</v>
      </c>
      <c r="CU79" s="24">
        <f t="shared" si="37"/>
        <v>130848303</v>
      </c>
      <c r="CV79" s="24">
        <f t="shared" si="58"/>
        <v>0</v>
      </c>
      <c r="CW79" s="24">
        <f t="shared" si="58"/>
        <v>0</v>
      </c>
      <c r="CX79" s="24"/>
      <c r="CY79" s="24">
        <f t="shared" si="59"/>
        <v>0</v>
      </c>
      <c r="CZ79" s="24">
        <f t="shared" si="59"/>
        <v>0</v>
      </c>
      <c r="DA79" s="24">
        <f t="shared" si="59"/>
        <v>0</v>
      </c>
      <c r="DB79" s="24">
        <f t="shared" si="59"/>
        <v>0</v>
      </c>
      <c r="DC79" s="24">
        <f t="shared" si="59"/>
        <v>0</v>
      </c>
      <c r="DD79" s="24">
        <f t="shared" si="59"/>
        <v>0</v>
      </c>
      <c r="DE79" s="24">
        <f t="shared" si="59"/>
        <v>0</v>
      </c>
      <c r="DF79" s="24">
        <f t="shared" si="59"/>
        <v>0</v>
      </c>
      <c r="DG79" s="24">
        <f t="shared" si="59"/>
        <v>0</v>
      </c>
      <c r="DH79" s="24">
        <f t="shared" si="59"/>
        <v>0</v>
      </c>
      <c r="DI79" s="24">
        <f t="shared" si="59"/>
        <v>0</v>
      </c>
      <c r="DJ79" s="24">
        <f t="shared" si="59"/>
        <v>0</v>
      </c>
      <c r="DK79" s="24">
        <f t="shared" si="59"/>
        <v>94839040</v>
      </c>
      <c r="DL79" s="24">
        <f t="shared" si="59"/>
        <v>0</v>
      </c>
      <c r="DM79" s="24">
        <f t="shared" si="59"/>
        <v>0</v>
      </c>
      <c r="DN79" s="24">
        <f t="shared" si="59"/>
        <v>0</v>
      </c>
      <c r="DO79" s="24">
        <f t="shared" si="60"/>
        <v>0</v>
      </c>
      <c r="DP79" s="24">
        <f t="shared" si="60"/>
        <v>36009263</v>
      </c>
    </row>
    <row r="80" spans="1:121" ht="31.5" customHeight="1" x14ac:dyDescent="0.25">
      <c r="A80" s="202"/>
      <c r="B80" s="205"/>
      <c r="C80" s="31" t="s">
        <v>238</v>
      </c>
      <c r="D80" s="21" t="s">
        <v>239</v>
      </c>
      <c r="E80" s="22">
        <v>520</v>
      </c>
      <c r="F80" s="23" t="s">
        <v>240</v>
      </c>
      <c r="G80" s="24">
        <f t="shared" si="52"/>
        <v>10842256</v>
      </c>
      <c r="H80" s="34"/>
      <c r="I80" s="24"/>
      <c r="J80" s="24"/>
      <c r="K80" s="34"/>
      <c r="L80" s="34"/>
      <c r="M80" s="24"/>
      <c r="N80" s="24"/>
      <c r="O80" s="24"/>
      <c r="P80" s="24"/>
      <c r="Q80" s="24"/>
      <c r="R80" s="24"/>
      <c r="S80" s="24"/>
      <c r="T80" s="24"/>
      <c r="U80" s="24"/>
      <c r="V80" s="24"/>
      <c r="W80" s="24">
        <v>10000000</v>
      </c>
      <c r="X80" s="24"/>
      <c r="Y80" s="24"/>
      <c r="Z80" s="24"/>
      <c r="AA80" s="24"/>
      <c r="AB80" s="24">
        <v>842256</v>
      </c>
      <c r="AC80" s="25">
        <f t="shared" si="44"/>
        <v>0</v>
      </c>
      <c r="AD80" s="24">
        <f t="shared" si="61"/>
        <v>0</v>
      </c>
      <c r="AE80" s="24"/>
      <c r="AF80" s="24"/>
      <c r="AG80" s="24"/>
      <c r="AH80" s="24"/>
      <c r="AI80" s="24"/>
      <c r="AJ80" s="24"/>
      <c r="AK80" s="24"/>
      <c r="AL80" s="24"/>
      <c r="AM80" s="24"/>
      <c r="AN80" s="24"/>
      <c r="AO80" s="24"/>
      <c r="AP80" s="24"/>
      <c r="AQ80" s="24"/>
      <c r="AR80" s="24"/>
      <c r="AS80" s="24"/>
      <c r="AT80" s="24"/>
      <c r="AU80" s="24"/>
      <c r="AV80" s="24"/>
      <c r="AW80" s="24"/>
      <c r="AX80" s="24"/>
      <c r="AY80" s="24"/>
      <c r="AZ80" s="25">
        <f t="shared" si="2"/>
        <v>1</v>
      </c>
      <c r="BA80" s="24">
        <f t="shared" si="53"/>
        <v>10842256</v>
      </c>
      <c r="BB80" s="24">
        <f t="shared" si="54"/>
        <v>0</v>
      </c>
      <c r="BC80" s="24">
        <f t="shared" si="54"/>
        <v>0</v>
      </c>
      <c r="BD80" s="24">
        <f t="shared" si="54"/>
        <v>0</v>
      </c>
      <c r="BE80" s="24">
        <f t="shared" si="42"/>
        <v>0</v>
      </c>
      <c r="BF80" s="24">
        <f t="shared" si="42"/>
        <v>0</v>
      </c>
      <c r="BG80" s="24">
        <f t="shared" si="42"/>
        <v>0</v>
      </c>
      <c r="BH80" s="24">
        <f t="shared" si="42"/>
        <v>0</v>
      </c>
      <c r="BI80" s="24">
        <f t="shared" si="42"/>
        <v>0</v>
      </c>
      <c r="BJ80" s="24">
        <f t="shared" si="42"/>
        <v>0</v>
      </c>
      <c r="BK80" s="24">
        <f t="shared" si="42"/>
        <v>0</v>
      </c>
      <c r="BL80" s="24">
        <f t="shared" si="42"/>
        <v>0</v>
      </c>
      <c r="BM80" s="24">
        <f t="shared" si="42"/>
        <v>0</v>
      </c>
      <c r="BN80" s="24">
        <f t="shared" si="42"/>
        <v>0</v>
      </c>
      <c r="BO80" s="24">
        <f t="shared" si="42"/>
        <v>0</v>
      </c>
      <c r="BP80" s="24">
        <f t="shared" si="42"/>
        <v>0</v>
      </c>
      <c r="BQ80" s="24">
        <f t="shared" si="42"/>
        <v>10000000</v>
      </c>
      <c r="BR80" s="24">
        <f t="shared" si="55"/>
        <v>0</v>
      </c>
      <c r="BS80" s="24">
        <f t="shared" si="55"/>
        <v>0</v>
      </c>
      <c r="BT80" s="24">
        <f t="shared" si="55"/>
        <v>0</v>
      </c>
      <c r="BU80" s="24">
        <f t="shared" si="55"/>
        <v>0</v>
      </c>
      <c r="BV80" s="24">
        <f t="shared" si="55"/>
        <v>842256</v>
      </c>
      <c r="BW80" s="25">
        <f t="shared" si="47"/>
        <v>0</v>
      </c>
      <c r="BX80" s="24">
        <f t="shared" si="56"/>
        <v>0</v>
      </c>
      <c r="BY80" s="24"/>
      <c r="BZ80" s="24"/>
      <c r="CA80" s="24"/>
      <c r="CB80" s="24"/>
      <c r="CC80" s="24"/>
      <c r="CD80" s="24"/>
      <c r="CE80" s="24"/>
      <c r="CF80" s="24"/>
      <c r="CG80" s="24"/>
      <c r="CH80" s="24"/>
      <c r="CI80" s="24"/>
      <c r="CJ80" s="24"/>
      <c r="CK80" s="24"/>
      <c r="CL80" s="24"/>
      <c r="CM80" s="24"/>
      <c r="CN80" s="24"/>
      <c r="CO80" s="24"/>
      <c r="CP80" s="24"/>
      <c r="CQ80" s="24"/>
      <c r="CR80" s="24"/>
      <c r="CS80" s="24"/>
      <c r="CT80" s="25">
        <f t="shared" si="57"/>
        <v>1</v>
      </c>
      <c r="CU80" s="24">
        <f t="shared" si="37"/>
        <v>10842256</v>
      </c>
      <c r="CV80" s="24">
        <f t="shared" si="58"/>
        <v>0</v>
      </c>
      <c r="CW80" s="24">
        <f t="shared" si="58"/>
        <v>0</v>
      </c>
      <c r="CX80" s="24"/>
      <c r="CY80" s="24">
        <f t="shared" si="59"/>
        <v>0</v>
      </c>
      <c r="CZ80" s="24">
        <f t="shared" si="59"/>
        <v>0</v>
      </c>
      <c r="DA80" s="24">
        <f t="shared" si="59"/>
        <v>0</v>
      </c>
      <c r="DB80" s="24">
        <f t="shared" si="59"/>
        <v>0</v>
      </c>
      <c r="DC80" s="24">
        <f t="shared" si="59"/>
        <v>0</v>
      </c>
      <c r="DD80" s="24">
        <f t="shared" si="59"/>
        <v>0</v>
      </c>
      <c r="DE80" s="24">
        <f t="shared" si="59"/>
        <v>0</v>
      </c>
      <c r="DF80" s="24">
        <f t="shared" si="59"/>
        <v>0</v>
      </c>
      <c r="DG80" s="24">
        <f t="shared" si="59"/>
        <v>0</v>
      </c>
      <c r="DH80" s="24">
        <f t="shared" si="59"/>
        <v>0</v>
      </c>
      <c r="DI80" s="24">
        <f t="shared" si="59"/>
        <v>0</v>
      </c>
      <c r="DJ80" s="24">
        <f t="shared" si="59"/>
        <v>0</v>
      </c>
      <c r="DK80" s="24">
        <f t="shared" si="59"/>
        <v>10000000</v>
      </c>
      <c r="DL80" s="24">
        <f t="shared" si="59"/>
        <v>0</v>
      </c>
      <c r="DM80" s="24">
        <f t="shared" si="59"/>
        <v>0</v>
      </c>
      <c r="DN80" s="24">
        <f t="shared" si="59"/>
        <v>0</v>
      </c>
      <c r="DO80" s="24">
        <f t="shared" si="60"/>
        <v>0</v>
      </c>
      <c r="DP80" s="24">
        <f t="shared" si="60"/>
        <v>842256</v>
      </c>
    </row>
    <row r="81" spans="1:120" ht="81" customHeight="1" x14ac:dyDescent="0.25">
      <c r="A81" s="202"/>
      <c r="B81" s="205"/>
      <c r="C81" s="31" t="s">
        <v>241</v>
      </c>
      <c r="D81" s="21" t="s">
        <v>242</v>
      </c>
      <c r="E81" s="22">
        <v>520</v>
      </c>
      <c r="F81" s="23" t="s">
        <v>243</v>
      </c>
      <c r="G81" s="24">
        <f t="shared" si="52"/>
        <v>335700000</v>
      </c>
      <c r="H81" s="34"/>
      <c r="I81" s="34"/>
      <c r="J81" s="34"/>
      <c r="K81" s="34"/>
      <c r="L81" s="34"/>
      <c r="M81" s="24"/>
      <c r="N81" s="24"/>
      <c r="O81" s="24"/>
      <c r="P81" s="24"/>
      <c r="Q81" s="24"/>
      <c r="R81" s="24"/>
      <c r="S81" s="24"/>
      <c r="T81" s="24"/>
      <c r="U81" s="24"/>
      <c r="V81" s="24"/>
      <c r="W81" s="24"/>
      <c r="X81" s="24"/>
      <c r="Y81" s="24"/>
      <c r="Z81" s="24"/>
      <c r="AA81" s="24"/>
      <c r="AB81" s="24">
        <f>330700000+5000000</f>
        <v>335700000</v>
      </c>
      <c r="AC81" s="25">
        <f t="shared" si="44"/>
        <v>0.9476107119451892</v>
      </c>
      <c r="AD81" s="24">
        <f t="shared" si="61"/>
        <v>318112916</v>
      </c>
      <c r="AE81" s="24"/>
      <c r="AF81" s="24"/>
      <c r="AG81" s="24"/>
      <c r="AH81" s="24"/>
      <c r="AI81" s="24"/>
      <c r="AJ81" s="24"/>
      <c r="AK81" s="24"/>
      <c r="AL81" s="24"/>
      <c r="AM81" s="24"/>
      <c r="AN81" s="24"/>
      <c r="AO81" s="24"/>
      <c r="AP81" s="24"/>
      <c r="AQ81" s="24"/>
      <c r="AR81" s="24"/>
      <c r="AS81" s="24"/>
      <c r="AT81" s="24"/>
      <c r="AU81" s="24"/>
      <c r="AV81" s="24"/>
      <c r="AW81" s="24"/>
      <c r="AX81" s="24"/>
      <c r="AY81" s="24">
        <f>+'[1]FEBRERO 2018'!$AF$1415</f>
        <v>318112916</v>
      </c>
      <c r="AZ81" s="25">
        <f t="shared" si="2"/>
        <v>5.2389288054810801E-2</v>
      </c>
      <c r="BA81" s="24">
        <f t="shared" si="53"/>
        <v>17587084</v>
      </c>
      <c r="BB81" s="24">
        <f t="shared" si="54"/>
        <v>0</v>
      </c>
      <c r="BC81" s="24">
        <f t="shared" si="54"/>
        <v>0</v>
      </c>
      <c r="BD81" s="24">
        <f t="shared" si="54"/>
        <v>0</v>
      </c>
      <c r="BE81" s="24">
        <f t="shared" si="42"/>
        <v>0</v>
      </c>
      <c r="BF81" s="24">
        <f t="shared" si="42"/>
        <v>0</v>
      </c>
      <c r="BG81" s="24">
        <f t="shared" si="42"/>
        <v>0</v>
      </c>
      <c r="BH81" s="24">
        <f t="shared" si="42"/>
        <v>0</v>
      </c>
      <c r="BI81" s="24">
        <f t="shared" si="42"/>
        <v>0</v>
      </c>
      <c r="BJ81" s="24">
        <f t="shared" si="42"/>
        <v>0</v>
      </c>
      <c r="BK81" s="24">
        <f t="shared" si="42"/>
        <v>0</v>
      </c>
      <c r="BL81" s="24">
        <f t="shared" si="42"/>
        <v>0</v>
      </c>
      <c r="BM81" s="24">
        <f t="shared" si="42"/>
        <v>0</v>
      </c>
      <c r="BN81" s="24">
        <f t="shared" si="42"/>
        <v>0</v>
      </c>
      <c r="BO81" s="24">
        <f t="shared" si="42"/>
        <v>0</v>
      </c>
      <c r="BP81" s="24">
        <f t="shared" si="42"/>
        <v>0</v>
      </c>
      <c r="BQ81" s="24">
        <f t="shared" si="42"/>
        <v>0</v>
      </c>
      <c r="BR81" s="24">
        <f t="shared" si="55"/>
        <v>0</v>
      </c>
      <c r="BS81" s="24">
        <f t="shared" si="55"/>
        <v>0</v>
      </c>
      <c r="BT81" s="24">
        <f t="shared" si="55"/>
        <v>0</v>
      </c>
      <c r="BU81" s="24">
        <f t="shared" si="55"/>
        <v>0</v>
      </c>
      <c r="BV81" s="24">
        <f t="shared" si="55"/>
        <v>17587084</v>
      </c>
      <c r="BW81" s="25">
        <f t="shared" si="47"/>
        <v>0.76517914507000295</v>
      </c>
      <c r="BX81" s="24">
        <f t="shared" si="56"/>
        <v>256870639</v>
      </c>
      <c r="BY81" s="24"/>
      <c r="BZ81" s="24"/>
      <c r="CA81" s="24"/>
      <c r="CB81" s="24"/>
      <c r="CC81" s="24"/>
      <c r="CD81" s="24"/>
      <c r="CE81" s="24"/>
      <c r="CF81" s="24"/>
      <c r="CG81" s="24"/>
      <c r="CH81" s="24"/>
      <c r="CI81" s="24"/>
      <c r="CJ81" s="24"/>
      <c r="CK81" s="24"/>
      <c r="CL81" s="24"/>
      <c r="CM81" s="24"/>
      <c r="CN81" s="24"/>
      <c r="CO81" s="24"/>
      <c r="CP81" s="24"/>
      <c r="CQ81" s="24"/>
      <c r="CR81" s="24"/>
      <c r="CS81" s="24">
        <f>+'[1]FEBRERO 2018'!$H$1413</f>
        <v>256870639</v>
      </c>
      <c r="CT81" s="25">
        <f t="shared" si="57"/>
        <v>0.23482085492999705</v>
      </c>
      <c r="CU81" s="24">
        <f t="shared" si="37"/>
        <v>78829361</v>
      </c>
      <c r="CV81" s="24">
        <f t="shared" si="58"/>
        <v>0</v>
      </c>
      <c r="CW81" s="24">
        <f t="shared" si="58"/>
        <v>0</v>
      </c>
      <c r="CX81" s="24"/>
      <c r="CY81" s="24">
        <f t="shared" si="59"/>
        <v>0</v>
      </c>
      <c r="CZ81" s="24">
        <f t="shared" si="59"/>
        <v>0</v>
      </c>
      <c r="DA81" s="24">
        <f t="shared" si="59"/>
        <v>0</v>
      </c>
      <c r="DB81" s="24">
        <f t="shared" si="59"/>
        <v>0</v>
      </c>
      <c r="DC81" s="24">
        <f t="shared" si="59"/>
        <v>0</v>
      </c>
      <c r="DD81" s="24">
        <f t="shared" si="59"/>
        <v>0</v>
      </c>
      <c r="DE81" s="24">
        <f t="shared" si="59"/>
        <v>0</v>
      </c>
      <c r="DF81" s="24">
        <f t="shared" si="59"/>
        <v>0</v>
      </c>
      <c r="DG81" s="24">
        <f t="shared" si="59"/>
        <v>0</v>
      </c>
      <c r="DH81" s="24">
        <f t="shared" si="59"/>
        <v>0</v>
      </c>
      <c r="DI81" s="24">
        <f t="shared" si="59"/>
        <v>0</v>
      </c>
      <c r="DJ81" s="24">
        <f t="shared" si="59"/>
        <v>0</v>
      </c>
      <c r="DK81" s="24">
        <f t="shared" si="59"/>
        <v>0</v>
      </c>
      <c r="DL81" s="24">
        <f t="shared" si="59"/>
        <v>0</v>
      </c>
      <c r="DM81" s="24">
        <f t="shared" si="59"/>
        <v>0</v>
      </c>
      <c r="DN81" s="24">
        <f t="shared" si="59"/>
        <v>0</v>
      </c>
      <c r="DO81" s="24">
        <f t="shared" si="60"/>
        <v>0</v>
      </c>
      <c r="DP81" s="24">
        <f t="shared" si="60"/>
        <v>78829361</v>
      </c>
    </row>
    <row r="82" spans="1:120" ht="78.75" customHeight="1" x14ac:dyDescent="0.25">
      <c r="A82" s="65"/>
      <c r="B82" s="206"/>
      <c r="C82" s="31" t="s">
        <v>244</v>
      </c>
      <c r="D82" s="21" t="s">
        <v>245</v>
      </c>
      <c r="E82" s="22">
        <v>520</v>
      </c>
      <c r="F82" s="23" t="s">
        <v>246</v>
      </c>
      <c r="G82" s="24">
        <f t="shared" si="52"/>
        <v>8000000</v>
      </c>
      <c r="H82" s="34"/>
      <c r="I82" s="34">
        <v>8000000</v>
      </c>
      <c r="J82" s="34"/>
      <c r="K82" s="34"/>
      <c r="L82" s="34"/>
      <c r="M82" s="24"/>
      <c r="N82" s="24"/>
      <c r="O82" s="24"/>
      <c r="P82" s="24"/>
      <c r="Q82" s="24"/>
      <c r="R82" s="24"/>
      <c r="S82" s="24"/>
      <c r="T82" s="24"/>
      <c r="U82" s="24"/>
      <c r="V82" s="24"/>
      <c r="W82" s="24"/>
      <c r="X82" s="24"/>
      <c r="Y82" s="24"/>
      <c r="Z82" s="24"/>
      <c r="AA82" s="24"/>
      <c r="AB82" s="24"/>
      <c r="AC82" s="25">
        <f t="shared" si="44"/>
        <v>1</v>
      </c>
      <c r="AD82" s="24">
        <f t="shared" si="61"/>
        <v>8000000</v>
      </c>
      <c r="AE82" s="24"/>
      <c r="AF82" s="24">
        <f>+'[1]FEBRERO 2018'!$K$1457</f>
        <v>8000000</v>
      </c>
      <c r="AG82" s="24"/>
      <c r="AH82" s="24"/>
      <c r="AI82" s="24"/>
      <c r="AJ82" s="24"/>
      <c r="AK82" s="24"/>
      <c r="AL82" s="24"/>
      <c r="AM82" s="24"/>
      <c r="AN82" s="24"/>
      <c r="AO82" s="24"/>
      <c r="AP82" s="24"/>
      <c r="AQ82" s="24"/>
      <c r="AR82" s="24"/>
      <c r="AS82" s="24"/>
      <c r="AT82" s="24"/>
      <c r="AU82" s="24"/>
      <c r="AV82" s="24"/>
      <c r="AW82" s="24"/>
      <c r="AX82" s="24"/>
      <c r="AY82" s="24"/>
      <c r="AZ82" s="25">
        <f t="shared" si="2"/>
        <v>0</v>
      </c>
      <c r="BA82" s="24">
        <f t="shared" si="53"/>
        <v>0</v>
      </c>
      <c r="BB82" s="24">
        <f t="shared" si="54"/>
        <v>0</v>
      </c>
      <c r="BC82" s="24">
        <f t="shared" si="54"/>
        <v>0</v>
      </c>
      <c r="BD82" s="24">
        <f t="shared" si="54"/>
        <v>0</v>
      </c>
      <c r="BE82" s="24">
        <f t="shared" si="42"/>
        <v>0</v>
      </c>
      <c r="BF82" s="24">
        <f t="shared" si="42"/>
        <v>0</v>
      </c>
      <c r="BG82" s="24">
        <f t="shared" si="42"/>
        <v>0</v>
      </c>
      <c r="BH82" s="24">
        <f t="shared" si="42"/>
        <v>0</v>
      </c>
      <c r="BI82" s="24">
        <f t="shared" si="42"/>
        <v>0</v>
      </c>
      <c r="BJ82" s="24">
        <f t="shared" si="42"/>
        <v>0</v>
      </c>
      <c r="BK82" s="24">
        <f t="shared" si="42"/>
        <v>0</v>
      </c>
      <c r="BL82" s="24">
        <f t="shared" si="42"/>
        <v>0</v>
      </c>
      <c r="BM82" s="24">
        <f t="shared" si="42"/>
        <v>0</v>
      </c>
      <c r="BN82" s="24">
        <f t="shared" si="42"/>
        <v>0</v>
      </c>
      <c r="BO82" s="24">
        <f t="shared" si="42"/>
        <v>0</v>
      </c>
      <c r="BP82" s="24">
        <f t="shared" si="42"/>
        <v>0</v>
      </c>
      <c r="BQ82" s="24">
        <f t="shared" si="42"/>
        <v>0</v>
      </c>
      <c r="BR82" s="24">
        <f t="shared" si="55"/>
        <v>0</v>
      </c>
      <c r="BS82" s="24">
        <f t="shared" si="55"/>
        <v>0</v>
      </c>
      <c r="BT82" s="24">
        <f t="shared" si="55"/>
        <v>0</v>
      </c>
      <c r="BU82" s="24">
        <f t="shared" si="55"/>
        <v>0</v>
      </c>
      <c r="BV82" s="24">
        <f t="shared" si="55"/>
        <v>0</v>
      </c>
      <c r="BW82" s="25">
        <f t="shared" si="47"/>
        <v>0</v>
      </c>
      <c r="BX82" s="24">
        <f t="shared" si="56"/>
        <v>0</v>
      </c>
      <c r="BY82" s="24"/>
      <c r="BZ82" s="24"/>
      <c r="CA82" s="24"/>
      <c r="CB82" s="24"/>
      <c r="CC82" s="24"/>
      <c r="CD82" s="24"/>
      <c r="CE82" s="24"/>
      <c r="CF82" s="24"/>
      <c r="CG82" s="24"/>
      <c r="CH82" s="24"/>
      <c r="CI82" s="24"/>
      <c r="CJ82" s="24"/>
      <c r="CK82" s="24"/>
      <c r="CL82" s="24"/>
      <c r="CM82" s="24"/>
      <c r="CN82" s="24"/>
      <c r="CO82" s="24"/>
      <c r="CP82" s="24"/>
      <c r="CQ82" s="24"/>
      <c r="CR82" s="24"/>
      <c r="CS82" s="24"/>
      <c r="CT82" s="25">
        <f t="shared" si="57"/>
        <v>1</v>
      </c>
      <c r="CU82" s="24">
        <f t="shared" si="37"/>
        <v>8000000</v>
      </c>
      <c r="CV82" s="24">
        <f t="shared" si="58"/>
        <v>0</v>
      </c>
      <c r="CW82" s="24">
        <f t="shared" si="58"/>
        <v>8000000</v>
      </c>
      <c r="CX82" s="24"/>
      <c r="CY82" s="24">
        <f t="shared" si="59"/>
        <v>0</v>
      </c>
      <c r="CZ82" s="24">
        <f t="shared" si="59"/>
        <v>0</v>
      </c>
      <c r="DA82" s="24">
        <f t="shared" si="59"/>
        <v>0</v>
      </c>
      <c r="DB82" s="24">
        <f t="shared" si="59"/>
        <v>0</v>
      </c>
      <c r="DC82" s="24">
        <f t="shared" si="59"/>
        <v>0</v>
      </c>
      <c r="DD82" s="24">
        <f t="shared" si="59"/>
        <v>0</v>
      </c>
      <c r="DE82" s="24">
        <f t="shared" si="59"/>
        <v>0</v>
      </c>
      <c r="DF82" s="24">
        <f t="shared" si="59"/>
        <v>0</v>
      </c>
      <c r="DG82" s="24">
        <f t="shared" si="59"/>
        <v>0</v>
      </c>
      <c r="DH82" s="24">
        <f t="shared" si="59"/>
        <v>0</v>
      </c>
      <c r="DI82" s="24">
        <f t="shared" si="59"/>
        <v>0</v>
      </c>
      <c r="DJ82" s="24">
        <f t="shared" si="59"/>
        <v>0</v>
      </c>
      <c r="DK82" s="24">
        <f t="shared" si="59"/>
        <v>0</v>
      </c>
      <c r="DL82" s="24">
        <f t="shared" si="59"/>
        <v>0</v>
      </c>
      <c r="DM82" s="24">
        <f t="shared" si="59"/>
        <v>0</v>
      </c>
      <c r="DN82" s="24">
        <f t="shared" si="59"/>
        <v>0</v>
      </c>
      <c r="DO82" s="24">
        <f t="shared" si="60"/>
        <v>0</v>
      </c>
      <c r="DP82" s="24">
        <f t="shared" si="60"/>
        <v>0</v>
      </c>
    </row>
    <row r="83" spans="1:120" ht="29.25" customHeight="1" x14ac:dyDescent="0.25">
      <c r="A83" s="201" t="s">
        <v>215</v>
      </c>
      <c r="B83" s="204" t="s">
        <v>247</v>
      </c>
      <c r="C83" s="31" t="s">
        <v>248</v>
      </c>
      <c r="D83" s="21" t="s">
        <v>249</v>
      </c>
      <c r="E83" s="22">
        <v>520</v>
      </c>
      <c r="F83" s="23" t="s">
        <v>127</v>
      </c>
      <c r="G83" s="24">
        <f t="shared" si="52"/>
        <v>31230000</v>
      </c>
      <c r="H83" s="34"/>
      <c r="I83" s="24">
        <v>31230000</v>
      </c>
      <c r="J83" s="24"/>
      <c r="K83" s="24"/>
      <c r="L83" s="24"/>
      <c r="M83" s="24"/>
      <c r="N83" s="24"/>
      <c r="O83" s="24"/>
      <c r="P83" s="24"/>
      <c r="Q83" s="24"/>
      <c r="R83" s="24"/>
      <c r="S83" s="24"/>
      <c r="T83" s="24"/>
      <c r="U83" s="24"/>
      <c r="V83" s="24"/>
      <c r="W83" s="24"/>
      <c r="X83" s="24"/>
      <c r="Y83" s="24"/>
      <c r="Z83" s="24"/>
      <c r="AA83" s="24"/>
      <c r="AB83" s="24"/>
      <c r="AC83" s="25">
        <f>+AD83/G83</f>
        <v>0.12295869356388088</v>
      </c>
      <c r="AD83" s="24">
        <f t="shared" si="61"/>
        <v>3840000</v>
      </c>
      <c r="AE83" s="24"/>
      <c r="AF83" s="24">
        <f>+'[2]ENERO 2018'!$K$1253</f>
        <v>3840000</v>
      </c>
      <c r="AG83" s="24"/>
      <c r="AH83" s="24"/>
      <c r="AI83" s="24"/>
      <c r="AJ83" s="24"/>
      <c r="AK83" s="24"/>
      <c r="AL83" s="24"/>
      <c r="AM83" s="24"/>
      <c r="AN83" s="24"/>
      <c r="AO83" s="24"/>
      <c r="AP83" s="24"/>
      <c r="AQ83" s="24"/>
      <c r="AR83" s="24"/>
      <c r="AS83" s="24"/>
      <c r="AT83" s="24"/>
      <c r="AU83" s="24"/>
      <c r="AV83" s="24"/>
      <c r="AW83" s="24"/>
      <c r="AX83" s="24"/>
      <c r="AY83" s="24"/>
      <c r="AZ83" s="25">
        <f t="shared" si="2"/>
        <v>0.87704130643611911</v>
      </c>
      <c r="BA83" s="24">
        <f t="shared" si="53"/>
        <v>27390000</v>
      </c>
      <c r="BB83" s="24">
        <f t="shared" si="54"/>
        <v>0</v>
      </c>
      <c r="BC83" s="24">
        <f t="shared" si="54"/>
        <v>27390000</v>
      </c>
      <c r="BD83" s="24">
        <f t="shared" si="54"/>
        <v>0</v>
      </c>
      <c r="BE83" s="24">
        <f t="shared" si="42"/>
        <v>0</v>
      </c>
      <c r="BF83" s="24">
        <f t="shared" si="42"/>
        <v>0</v>
      </c>
      <c r="BG83" s="24">
        <f t="shared" si="42"/>
        <v>0</v>
      </c>
      <c r="BH83" s="24">
        <f t="shared" si="42"/>
        <v>0</v>
      </c>
      <c r="BI83" s="24">
        <f t="shared" si="42"/>
        <v>0</v>
      </c>
      <c r="BJ83" s="24">
        <f t="shared" si="42"/>
        <v>0</v>
      </c>
      <c r="BK83" s="24">
        <f t="shared" si="42"/>
        <v>0</v>
      </c>
      <c r="BL83" s="24">
        <f t="shared" si="42"/>
        <v>0</v>
      </c>
      <c r="BM83" s="24">
        <f t="shared" si="42"/>
        <v>0</v>
      </c>
      <c r="BN83" s="24">
        <f t="shared" si="42"/>
        <v>0</v>
      </c>
      <c r="BO83" s="24">
        <f t="shared" si="42"/>
        <v>0</v>
      </c>
      <c r="BP83" s="24">
        <f t="shared" si="42"/>
        <v>0</v>
      </c>
      <c r="BQ83" s="24">
        <f t="shared" si="42"/>
        <v>0</v>
      </c>
      <c r="BR83" s="24">
        <f t="shared" si="55"/>
        <v>0</v>
      </c>
      <c r="BS83" s="24">
        <f t="shared" si="55"/>
        <v>0</v>
      </c>
      <c r="BT83" s="24">
        <f t="shared" si="55"/>
        <v>0</v>
      </c>
      <c r="BU83" s="24">
        <f t="shared" si="55"/>
        <v>0</v>
      </c>
      <c r="BV83" s="24">
        <f t="shared" si="55"/>
        <v>0</v>
      </c>
      <c r="BW83" s="25">
        <f>+BX83/G83</f>
        <v>0.12295869356388088</v>
      </c>
      <c r="BX83" s="24">
        <f t="shared" si="56"/>
        <v>3840000</v>
      </c>
      <c r="BY83" s="24"/>
      <c r="BZ83" s="24">
        <f>+'[2]ENERO 2018'!$H$1251</f>
        <v>3840000</v>
      </c>
      <c r="CA83" s="24"/>
      <c r="CB83" s="24"/>
      <c r="CC83" s="24"/>
      <c r="CD83" s="24"/>
      <c r="CE83" s="24"/>
      <c r="CF83" s="24"/>
      <c r="CG83" s="24"/>
      <c r="CH83" s="24"/>
      <c r="CI83" s="24"/>
      <c r="CJ83" s="24"/>
      <c r="CK83" s="24"/>
      <c r="CL83" s="24"/>
      <c r="CM83" s="24"/>
      <c r="CN83" s="24"/>
      <c r="CO83" s="24"/>
      <c r="CP83" s="24"/>
      <c r="CQ83" s="24"/>
      <c r="CR83" s="24"/>
      <c r="CS83" s="24"/>
      <c r="CT83" s="25">
        <f t="shared" si="57"/>
        <v>0.87704130643611911</v>
      </c>
      <c r="CU83" s="24">
        <f t="shared" si="37"/>
        <v>27390000</v>
      </c>
      <c r="CV83" s="24">
        <f t="shared" si="58"/>
        <v>0</v>
      </c>
      <c r="CW83" s="24">
        <f t="shared" si="58"/>
        <v>27390000</v>
      </c>
      <c r="CX83" s="24"/>
      <c r="CY83" s="24">
        <f t="shared" si="59"/>
        <v>0</v>
      </c>
      <c r="CZ83" s="24">
        <f t="shared" si="59"/>
        <v>0</v>
      </c>
      <c r="DA83" s="24">
        <f t="shared" si="59"/>
        <v>0</v>
      </c>
      <c r="DB83" s="24">
        <f t="shared" si="59"/>
        <v>0</v>
      </c>
      <c r="DC83" s="24">
        <f t="shared" si="59"/>
        <v>0</v>
      </c>
      <c r="DD83" s="24">
        <f t="shared" si="59"/>
        <v>0</v>
      </c>
      <c r="DE83" s="24">
        <f t="shared" si="59"/>
        <v>0</v>
      </c>
      <c r="DF83" s="24">
        <f t="shared" si="59"/>
        <v>0</v>
      </c>
      <c r="DG83" s="24">
        <f t="shared" si="59"/>
        <v>0</v>
      </c>
      <c r="DH83" s="24">
        <f t="shared" si="59"/>
        <v>0</v>
      </c>
      <c r="DI83" s="24">
        <f t="shared" si="59"/>
        <v>0</v>
      </c>
      <c r="DJ83" s="24">
        <f t="shared" si="59"/>
        <v>0</v>
      </c>
      <c r="DK83" s="24">
        <f t="shared" si="59"/>
        <v>0</v>
      </c>
      <c r="DL83" s="24">
        <f t="shared" si="59"/>
        <v>0</v>
      </c>
      <c r="DM83" s="24">
        <f t="shared" si="59"/>
        <v>0</v>
      </c>
      <c r="DN83" s="24">
        <f t="shared" si="59"/>
        <v>0</v>
      </c>
      <c r="DO83" s="24">
        <f t="shared" si="60"/>
        <v>0</v>
      </c>
      <c r="DP83" s="24">
        <f t="shared" si="60"/>
        <v>0</v>
      </c>
    </row>
    <row r="84" spans="1:120" ht="33" customHeight="1" x14ac:dyDescent="0.25">
      <c r="A84" s="202"/>
      <c r="B84" s="206"/>
      <c r="C84" s="31" t="s">
        <v>250</v>
      </c>
      <c r="D84" s="21" t="s">
        <v>251</v>
      </c>
      <c r="E84" s="22">
        <v>520</v>
      </c>
      <c r="F84" s="23" t="s">
        <v>127</v>
      </c>
      <c r="G84" s="24">
        <f t="shared" si="52"/>
        <v>20000000</v>
      </c>
      <c r="H84" s="34"/>
      <c r="I84" s="24">
        <v>20000000</v>
      </c>
      <c r="J84" s="24"/>
      <c r="K84" s="24"/>
      <c r="L84" s="24"/>
      <c r="M84" s="24"/>
      <c r="N84" s="24"/>
      <c r="O84" s="24"/>
      <c r="P84" s="24"/>
      <c r="Q84" s="24"/>
      <c r="R84" s="24"/>
      <c r="S84" s="24"/>
      <c r="T84" s="24"/>
      <c r="U84" s="24"/>
      <c r="V84" s="24"/>
      <c r="W84" s="64"/>
      <c r="X84" s="24"/>
      <c r="Y84" s="24"/>
      <c r="Z84" s="24"/>
      <c r="AA84" s="24"/>
      <c r="AB84" s="24"/>
      <c r="AC84" s="25">
        <f>+AD84/G84</f>
        <v>0</v>
      </c>
      <c r="AD84" s="24">
        <f t="shared" si="61"/>
        <v>0</v>
      </c>
      <c r="AE84" s="24"/>
      <c r="AF84" s="24"/>
      <c r="AG84" s="24"/>
      <c r="AH84" s="24"/>
      <c r="AI84" s="24"/>
      <c r="AJ84" s="24"/>
      <c r="AK84" s="24"/>
      <c r="AL84" s="24"/>
      <c r="AM84" s="24"/>
      <c r="AN84" s="24"/>
      <c r="AO84" s="24"/>
      <c r="AP84" s="24"/>
      <c r="AQ84" s="24"/>
      <c r="AR84" s="24"/>
      <c r="AS84" s="24"/>
      <c r="AT84" s="24"/>
      <c r="AU84" s="24"/>
      <c r="AV84" s="24"/>
      <c r="AW84" s="24"/>
      <c r="AX84" s="24"/>
      <c r="AY84" s="24"/>
      <c r="AZ84" s="25">
        <f t="shared" si="2"/>
        <v>1</v>
      </c>
      <c r="BA84" s="24">
        <f t="shared" si="53"/>
        <v>20000000</v>
      </c>
      <c r="BB84" s="24">
        <f t="shared" si="54"/>
        <v>0</v>
      </c>
      <c r="BC84" s="24">
        <f t="shared" si="54"/>
        <v>20000000</v>
      </c>
      <c r="BD84" s="24">
        <f t="shared" si="54"/>
        <v>0</v>
      </c>
      <c r="BE84" s="24">
        <f t="shared" si="42"/>
        <v>0</v>
      </c>
      <c r="BF84" s="24">
        <f t="shared" si="42"/>
        <v>0</v>
      </c>
      <c r="BG84" s="24">
        <f t="shared" si="42"/>
        <v>0</v>
      </c>
      <c r="BH84" s="24">
        <f t="shared" si="42"/>
        <v>0</v>
      </c>
      <c r="BI84" s="24">
        <f t="shared" si="42"/>
        <v>0</v>
      </c>
      <c r="BJ84" s="24">
        <f t="shared" si="42"/>
        <v>0</v>
      </c>
      <c r="BK84" s="24">
        <f t="shared" si="42"/>
        <v>0</v>
      </c>
      <c r="BL84" s="24">
        <f t="shared" ref="BL84:BQ90" si="62">R84-AO84</f>
        <v>0</v>
      </c>
      <c r="BM84" s="24">
        <f t="shared" si="62"/>
        <v>0</v>
      </c>
      <c r="BN84" s="24">
        <f t="shared" si="62"/>
        <v>0</v>
      </c>
      <c r="BO84" s="24">
        <f t="shared" si="62"/>
        <v>0</v>
      </c>
      <c r="BP84" s="24">
        <f t="shared" si="62"/>
        <v>0</v>
      </c>
      <c r="BQ84" s="24">
        <f t="shared" si="62"/>
        <v>0</v>
      </c>
      <c r="BR84" s="24">
        <f t="shared" si="55"/>
        <v>0</v>
      </c>
      <c r="BS84" s="24">
        <f t="shared" si="55"/>
        <v>0</v>
      </c>
      <c r="BT84" s="24">
        <f t="shared" si="55"/>
        <v>0</v>
      </c>
      <c r="BU84" s="24">
        <f t="shared" si="55"/>
        <v>0</v>
      </c>
      <c r="BV84" s="24">
        <f t="shared" si="55"/>
        <v>0</v>
      </c>
      <c r="BW84" s="25">
        <f>+BX84/G84</f>
        <v>0</v>
      </c>
      <c r="BX84" s="24">
        <f t="shared" si="56"/>
        <v>0</v>
      </c>
      <c r="BY84" s="24"/>
      <c r="BZ84" s="24"/>
      <c r="CA84" s="24"/>
      <c r="CB84" s="24"/>
      <c r="CC84" s="24"/>
      <c r="CD84" s="24"/>
      <c r="CE84" s="24"/>
      <c r="CF84" s="24"/>
      <c r="CG84" s="24"/>
      <c r="CH84" s="24"/>
      <c r="CI84" s="24"/>
      <c r="CJ84" s="24"/>
      <c r="CK84" s="24"/>
      <c r="CL84" s="24"/>
      <c r="CM84" s="24"/>
      <c r="CN84" s="24"/>
      <c r="CO84" s="24"/>
      <c r="CP84" s="24"/>
      <c r="CQ84" s="24"/>
      <c r="CR84" s="24"/>
      <c r="CS84" s="24"/>
      <c r="CT84" s="25">
        <f t="shared" si="57"/>
        <v>1</v>
      </c>
      <c r="CU84" s="24">
        <f t="shared" si="37"/>
        <v>20000000</v>
      </c>
      <c r="CV84" s="24">
        <f t="shared" si="58"/>
        <v>0</v>
      </c>
      <c r="CW84" s="24">
        <f t="shared" si="58"/>
        <v>20000000</v>
      </c>
      <c r="CX84" s="24"/>
      <c r="CY84" s="24">
        <f t="shared" si="59"/>
        <v>0</v>
      </c>
      <c r="CZ84" s="24">
        <f t="shared" si="59"/>
        <v>0</v>
      </c>
      <c r="DA84" s="24">
        <f t="shared" si="59"/>
        <v>0</v>
      </c>
      <c r="DB84" s="24">
        <f t="shared" si="59"/>
        <v>0</v>
      </c>
      <c r="DC84" s="24">
        <f t="shared" si="59"/>
        <v>0</v>
      </c>
      <c r="DD84" s="24">
        <f t="shared" si="59"/>
        <v>0</v>
      </c>
      <c r="DE84" s="24">
        <f t="shared" si="59"/>
        <v>0</v>
      </c>
      <c r="DF84" s="24">
        <f t="shared" si="59"/>
        <v>0</v>
      </c>
      <c r="DG84" s="24">
        <f t="shared" si="59"/>
        <v>0</v>
      </c>
      <c r="DH84" s="24">
        <f t="shared" si="59"/>
        <v>0</v>
      </c>
      <c r="DI84" s="24">
        <f t="shared" si="59"/>
        <v>0</v>
      </c>
      <c r="DJ84" s="24">
        <f t="shared" si="59"/>
        <v>0</v>
      </c>
      <c r="DK84" s="24">
        <f t="shared" si="59"/>
        <v>0</v>
      </c>
      <c r="DL84" s="24">
        <f t="shared" si="59"/>
        <v>0</v>
      </c>
      <c r="DM84" s="24">
        <f t="shared" si="59"/>
        <v>0</v>
      </c>
      <c r="DN84" s="24">
        <f t="shared" si="59"/>
        <v>0</v>
      </c>
      <c r="DO84" s="24">
        <f t="shared" si="60"/>
        <v>0</v>
      </c>
      <c r="DP84" s="24">
        <f t="shared" si="60"/>
        <v>0</v>
      </c>
    </row>
    <row r="85" spans="1:120" ht="48" customHeight="1" x14ac:dyDescent="0.25">
      <c r="A85" s="202"/>
      <c r="B85" s="66" t="s">
        <v>252</v>
      </c>
      <c r="C85" s="31" t="s">
        <v>253</v>
      </c>
      <c r="D85" s="21" t="s">
        <v>254</v>
      </c>
      <c r="E85" s="22">
        <v>520</v>
      </c>
      <c r="F85" s="23" t="s">
        <v>240</v>
      </c>
      <c r="G85" s="24">
        <f t="shared" si="52"/>
        <v>21000000</v>
      </c>
      <c r="H85" s="34"/>
      <c r="I85" s="24"/>
      <c r="J85" s="24"/>
      <c r="K85" s="24"/>
      <c r="L85" s="24"/>
      <c r="M85" s="24"/>
      <c r="N85" s="24"/>
      <c r="O85" s="24"/>
      <c r="P85" s="24"/>
      <c r="Q85" s="24"/>
      <c r="R85" s="24"/>
      <c r="S85" s="24"/>
      <c r="T85" s="24"/>
      <c r="U85" s="24"/>
      <c r="V85" s="24"/>
      <c r="W85" s="64">
        <v>20000000</v>
      </c>
      <c r="X85" s="24"/>
      <c r="Y85" s="24"/>
      <c r="Z85" s="24"/>
      <c r="AA85" s="24"/>
      <c r="AB85" s="24">
        <v>1000000</v>
      </c>
      <c r="AC85" s="25">
        <f t="shared" ref="AC85:AC98" si="63">+AD85/G85</f>
        <v>0.7487301428571429</v>
      </c>
      <c r="AD85" s="24">
        <f t="shared" si="61"/>
        <v>15723333</v>
      </c>
      <c r="AE85" s="24"/>
      <c r="AF85" s="24"/>
      <c r="AG85" s="24"/>
      <c r="AH85" s="24"/>
      <c r="AI85" s="24"/>
      <c r="AJ85" s="24"/>
      <c r="AK85" s="24"/>
      <c r="AL85" s="24"/>
      <c r="AM85" s="24"/>
      <c r="AN85" s="24"/>
      <c r="AO85" s="24"/>
      <c r="AP85" s="24"/>
      <c r="AQ85" s="24"/>
      <c r="AR85" s="24"/>
      <c r="AS85" s="24"/>
      <c r="AT85" s="24">
        <f>+'[1]FEBRERO 2018'!$Y$1480</f>
        <v>15723333</v>
      </c>
      <c r="AU85" s="24"/>
      <c r="AV85" s="24"/>
      <c r="AW85" s="24"/>
      <c r="AX85" s="24"/>
      <c r="AY85" s="24"/>
      <c r="AZ85" s="25">
        <f t="shared" si="2"/>
        <v>0.2512698571428571</v>
      </c>
      <c r="BA85" s="24">
        <f t="shared" si="53"/>
        <v>5276667</v>
      </c>
      <c r="BB85" s="24">
        <f t="shared" si="54"/>
        <v>0</v>
      </c>
      <c r="BC85" s="24">
        <f t="shared" si="54"/>
        <v>0</v>
      </c>
      <c r="BD85" s="24">
        <f t="shared" si="54"/>
        <v>0</v>
      </c>
      <c r="BE85" s="24">
        <f t="shared" si="54"/>
        <v>0</v>
      </c>
      <c r="BF85" s="24">
        <f t="shared" si="54"/>
        <v>0</v>
      </c>
      <c r="BG85" s="24">
        <f t="shared" si="54"/>
        <v>0</v>
      </c>
      <c r="BH85" s="24">
        <f t="shared" si="54"/>
        <v>0</v>
      </c>
      <c r="BI85" s="24">
        <f t="shared" si="54"/>
        <v>0</v>
      </c>
      <c r="BJ85" s="24">
        <f t="shared" si="54"/>
        <v>0</v>
      </c>
      <c r="BK85" s="24">
        <f t="shared" si="54"/>
        <v>0</v>
      </c>
      <c r="BL85" s="24">
        <f t="shared" si="62"/>
        <v>0</v>
      </c>
      <c r="BM85" s="24">
        <f t="shared" si="62"/>
        <v>0</v>
      </c>
      <c r="BN85" s="24">
        <f t="shared" si="62"/>
        <v>0</v>
      </c>
      <c r="BO85" s="24">
        <f t="shared" si="62"/>
        <v>0</v>
      </c>
      <c r="BP85" s="24">
        <f t="shared" si="62"/>
        <v>0</v>
      </c>
      <c r="BQ85" s="24">
        <f t="shared" si="62"/>
        <v>4276667</v>
      </c>
      <c r="BR85" s="24">
        <f t="shared" si="55"/>
        <v>0</v>
      </c>
      <c r="BS85" s="24">
        <f t="shared" si="55"/>
        <v>0</v>
      </c>
      <c r="BT85" s="24">
        <f t="shared" si="55"/>
        <v>0</v>
      </c>
      <c r="BU85" s="24">
        <f t="shared" si="55"/>
        <v>0</v>
      </c>
      <c r="BV85" s="24">
        <f t="shared" si="55"/>
        <v>1000000</v>
      </c>
      <c r="BW85" s="25">
        <f t="shared" ref="BW85:BW96" si="64">+BX85/G85</f>
        <v>0.7487301428571429</v>
      </c>
      <c r="BX85" s="24">
        <f t="shared" si="56"/>
        <v>15723333</v>
      </c>
      <c r="BY85" s="24"/>
      <c r="BZ85" s="24"/>
      <c r="CA85" s="24"/>
      <c r="CB85" s="24"/>
      <c r="CC85" s="24"/>
      <c r="CD85" s="24"/>
      <c r="CE85" s="24"/>
      <c r="CF85" s="24"/>
      <c r="CG85" s="24"/>
      <c r="CH85" s="24"/>
      <c r="CI85" s="24"/>
      <c r="CJ85" s="24"/>
      <c r="CK85" s="24"/>
      <c r="CL85" s="24"/>
      <c r="CM85" s="24"/>
      <c r="CN85" s="24">
        <f>+'[1]FEBRERO 2018'!$H$1478</f>
        <v>15723333</v>
      </c>
      <c r="CO85" s="24"/>
      <c r="CP85" s="24"/>
      <c r="CQ85" s="24"/>
      <c r="CR85" s="24"/>
      <c r="CS85" s="24"/>
      <c r="CT85" s="25">
        <f t="shared" si="57"/>
        <v>0.2512698571428571</v>
      </c>
      <c r="CU85" s="24">
        <f t="shared" si="37"/>
        <v>5276667</v>
      </c>
      <c r="CV85" s="24">
        <f t="shared" si="58"/>
        <v>0</v>
      </c>
      <c r="CW85" s="24">
        <f t="shared" si="58"/>
        <v>0</v>
      </c>
      <c r="CX85" s="24"/>
      <c r="CY85" s="24">
        <f t="shared" si="59"/>
        <v>0</v>
      </c>
      <c r="CZ85" s="24">
        <f t="shared" si="59"/>
        <v>0</v>
      </c>
      <c r="DA85" s="24">
        <f t="shared" si="59"/>
        <v>0</v>
      </c>
      <c r="DB85" s="24">
        <f t="shared" si="59"/>
        <v>0</v>
      </c>
      <c r="DC85" s="24">
        <f t="shared" si="59"/>
        <v>0</v>
      </c>
      <c r="DD85" s="24">
        <f t="shared" si="59"/>
        <v>0</v>
      </c>
      <c r="DE85" s="24">
        <f t="shared" si="59"/>
        <v>0</v>
      </c>
      <c r="DF85" s="24">
        <f t="shared" si="59"/>
        <v>0</v>
      </c>
      <c r="DG85" s="24">
        <f t="shared" si="59"/>
        <v>0</v>
      </c>
      <c r="DH85" s="24">
        <f t="shared" si="59"/>
        <v>0</v>
      </c>
      <c r="DI85" s="24">
        <f t="shared" si="59"/>
        <v>0</v>
      </c>
      <c r="DJ85" s="24">
        <f t="shared" si="59"/>
        <v>0</v>
      </c>
      <c r="DK85" s="24">
        <f t="shared" si="59"/>
        <v>4276667</v>
      </c>
      <c r="DL85" s="24">
        <f t="shared" si="59"/>
        <v>0</v>
      </c>
      <c r="DM85" s="24">
        <f t="shared" si="59"/>
        <v>0</v>
      </c>
      <c r="DN85" s="24">
        <f t="shared" si="59"/>
        <v>0</v>
      </c>
      <c r="DO85" s="24">
        <f t="shared" si="60"/>
        <v>0</v>
      </c>
      <c r="DP85" s="24">
        <f t="shared" si="60"/>
        <v>1000000</v>
      </c>
    </row>
    <row r="86" spans="1:120" ht="24" customHeight="1" x14ac:dyDescent="0.25">
      <c r="A86" s="202"/>
      <c r="B86" s="67" t="s">
        <v>255</v>
      </c>
      <c r="C86" s="31" t="s">
        <v>256</v>
      </c>
      <c r="D86" s="66" t="s">
        <v>257</v>
      </c>
      <c r="E86" s="22">
        <v>520</v>
      </c>
      <c r="F86" s="68" t="s">
        <v>127</v>
      </c>
      <c r="G86" s="24">
        <f t="shared" si="52"/>
        <v>30000000</v>
      </c>
      <c r="H86" s="34"/>
      <c r="I86" s="24">
        <v>30000000</v>
      </c>
      <c r="J86" s="64"/>
      <c r="K86" s="69"/>
      <c r="L86" s="64"/>
      <c r="M86" s="34"/>
      <c r="N86" s="34"/>
      <c r="O86" s="34"/>
      <c r="P86" s="34"/>
      <c r="Q86" s="34"/>
      <c r="R86" s="28"/>
      <c r="S86" s="28"/>
      <c r="T86" s="28"/>
      <c r="U86" s="28"/>
      <c r="V86" s="34"/>
      <c r="W86" s="64"/>
      <c r="X86" s="24"/>
      <c r="Y86" s="34"/>
      <c r="Z86" s="34"/>
      <c r="AA86" s="34"/>
      <c r="AB86" s="70"/>
      <c r="AC86" s="25">
        <f t="shared" si="63"/>
        <v>0.83203333333333329</v>
      </c>
      <c r="AD86" s="24">
        <f t="shared" si="61"/>
        <v>24961000</v>
      </c>
      <c r="AE86" s="24"/>
      <c r="AF86" s="24">
        <f>+'[2]ENERO 2018'!$K$1276</f>
        <v>24961000</v>
      </c>
      <c r="AG86" s="24"/>
      <c r="AH86" s="24"/>
      <c r="AI86" s="24"/>
      <c r="AJ86" s="24"/>
      <c r="AK86" s="24"/>
      <c r="AL86" s="24"/>
      <c r="AM86" s="24"/>
      <c r="AN86" s="24"/>
      <c r="AO86" s="24"/>
      <c r="AP86" s="24"/>
      <c r="AQ86" s="24"/>
      <c r="AR86" s="24"/>
      <c r="AS86" s="24"/>
      <c r="AT86" s="24"/>
      <c r="AU86" s="24"/>
      <c r="AV86" s="24"/>
      <c r="AW86" s="24"/>
      <c r="AX86" s="24"/>
      <c r="AY86" s="24"/>
      <c r="AZ86" s="25">
        <f t="shared" si="2"/>
        <v>0.16796666666666671</v>
      </c>
      <c r="BA86" s="24">
        <f t="shared" si="53"/>
        <v>5039000</v>
      </c>
      <c r="BB86" s="24">
        <f t="shared" si="54"/>
        <v>0</v>
      </c>
      <c r="BC86" s="24">
        <f t="shared" si="54"/>
        <v>5039000</v>
      </c>
      <c r="BD86" s="24">
        <f t="shared" si="54"/>
        <v>0</v>
      </c>
      <c r="BE86" s="24">
        <f t="shared" si="54"/>
        <v>0</v>
      </c>
      <c r="BF86" s="24">
        <f t="shared" si="54"/>
        <v>0</v>
      </c>
      <c r="BG86" s="24">
        <f t="shared" si="54"/>
        <v>0</v>
      </c>
      <c r="BH86" s="24">
        <f t="shared" si="54"/>
        <v>0</v>
      </c>
      <c r="BI86" s="24">
        <f t="shared" si="54"/>
        <v>0</v>
      </c>
      <c r="BJ86" s="24">
        <f t="shared" si="54"/>
        <v>0</v>
      </c>
      <c r="BK86" s="24">
        <f t="shared" si="54"/>
        <v>0</v>
      </c>
      <c r="BL86" s="24">
        <f t="shared" si="62"/>
        <v>0</v>
      </c>
      <c r="BM86" s="24">
        <f t="shared" si="62"/>
        <v>0</v>
      </c>
      <c r="BN86" s="24">
        <f t="shared" si="62"/>
        <v>0</v>
      </c>
      <c r="BO86" s="24">
        <f t="shared" si="62"/>
        <v>0</v>
      </c>
      <c r="BP86" s="24">
        <f t="shared" si="62"/>
        <v>0</v>
      </c>
      <c r="BQ86" s="24">
        <f t="shared" si="62"/>
        <v>0</v>
      </c>
      <c r="BR86" s="24">
        <f t="shared" si="55"/>
        <v>0</v>
      </c>
      <c r="BS86" s="24">
        <f t="shared" si="55"/>
        <v>0</v>
      </c>
      <c r="BT86" s="24">
        <f t="shared" si="55"/>
        <v>0</v>
      </c>
      <c r="BU86" s="24">
        <f t="shared" si="55"/>
        <v>0</v>
      </c>
      <c r="BV86" s="24">
        <f t="shared" si="55"/>
        <v>0</v>
      </c>
      <c r="BW86" s="25">
        <f t="shared" si="64"/>
        <v>0.83203333333333329</v>
      </c>
      <c r="BX86" s="24">
        <f t="shared" si="56"/>
        <v>24961000</v>
      </c>
      <c r="BY86" s="24"/>
      <c r="BZ86" s="24">
        <f>+'[2]ENERO 2018'!$H$1274</f>
        <v>24961000</v>
      </c>
      <c r="CA86" s="24"/>
      <c r="CB86" s="24"/>
      <c r="CC86" s="24"/>
      <c r="CD86" s="24"/>
      <c r="CE86" s="24"/>
      <c r="CF86" s="24"/>
      <c r="CG86" s="24"/>
      <c r="CH86" s="24"/>
      <c r="CI86" s="24"/>
      <c r="CJ86" s="24"/>
      <c r="CK86" s="24"/>
      <c r="CL86" s="24"/>
      <c r="CM86" s="24"/>
      <c r="CN86" s="24"/>
      <c r="CO86" s="24"/>
      <c r="CP86" s="24"/>
      <c r="CQ86" s="24"/>
      <c r="CR86" s="24"/>
      <c r="CS86" s="24"/>
      <c r="CT86" s="25">
        <f t="shared" si="57"/>
        <v>0.16796666666666671</v>
      </c>
      <c r="CU86" s="24">
        <f t="shared" si="37"/>
        <v>5039000</v>
      </c>
      <c r="CV86" s="24">
        <f t="shared" si="58"/>
        <v>0</v>
      </c>
      <c r="CW86" s="24">
        <f t="shared" si="58"/>
        <v>5039000</v>
      </c>
      <c r="CX86" s="24"/>
      <c r="CY86" s="24">
        <f t="shared" si="59"/>
        <v>0</v>
      </c>
      <c r="CZ86" s="24">
        <f t="shared" si="59"/>
        <v>0</v>
      </c>
      <c r="DA86" s="24">
        <f t="shared" si="59"/>
        <v>0</v>
      </c>
      <c r="DB86" s="24">
        <f t="shared" si="59"/>
        <v>0</v>
      </c>
      <c r="DC86" s="24">
        <f t="shared" si="59"/>
        <v>0</v>
      </c>
      <c r="DD86" s="24">
        <f t="shared" si="59"/>
        <v>0</v>
      </c>
      <c r="DE86" s="24">
        <f t="shared" si="59"/>
        <v>0</v>
      </c>
      <c r="DF86" s="24">
        <f t="shared" si="59"/>
        <v>0</v>
      </c>
      <c r="DG86" s="24">
        <f t="shared" si="59"/>
        <v>0</v>
      </c>
      <c r="DH86" s="24">
        <f t="shared" si="59"/>
        <v>0</v>
      </c>
      <c r="DI86" s="24">
        <f t="shared" si="59"/>
        <v>0</v>
      </c>
      <c r="DJ86" s="24">
        <f t="shared" si="59"/>
        <v>0</v>
      </c>
      <c r="DK86" s="24">
        <f t="shared" si="59"/>
        <v>0</v>
      </c>
      <c r="DL86" s="24">
        <f t="shared" si="59"/>
        <v>0</v>
      </c>
      <c r="DM86" s="24">
        <f t="shared" si="59"/>
        <v>0</v>
      </c>
      <c r="DN86" s="24">
        <f t="shared" si="59"/>
        <v>0</v>
      </c>
      <c r="DO86" s="24">
        <f t="shared" si="60"/>
        <v>0</v>
      </c>
      <c r="DP86" s="24">
        <f t="shared" si="60"/>
        <v>0</v>
      </c>
    </row>
    <row r="87" spans="1:120" s="76" customFormat="1" ht="43.5" customHeight="1" x14ac:dyDescent="0.25">
      <c r="A87" s="202" t="s">
        <v>215</v>
      </c>
      <c r="B87" s="71" t="s">
        <v>258</v>
      </c>
      <c r="C87" s="72" t="s">
        <v>259</v>
      </c>
      <c r="D87" s="21" t="s">
        <v>260</v>
      </c>
      <c r="E87" s="73">
        <v>520</v>
      </c>
      <c r="F87" s="68" t="s">
        <v>127</v>
      </c>
      <c r="G87" s="24">
        <f t="shared" si="52"/>
        <v>6000000</v>
      </c>
      <c r="H87" s="28"/>
      <c r="I87" s="24"/>
      <c r="J87" s="24"/>
      <c r="K87" s="28"/>
      <c r="L87" s="74">
        <v>6000000</v>
      </c>
      <c r="M87" s="28"/>
      <c r="N87" s="28"/>
      <c r="O87" s="28"/>
      <c r="P87" s="28"/>
      <c r="Q87" s="28"/>
      <c r="R87" s="28"/>
      <c r="S87" s="28"/>
      <c r="T87" s="28"/>
      <c r="U87" s="28"/>
      <c r="V87" s="28"/>
      <c r="W87" s="64"/>
      <c r="X87" s="24"/>
      <c r="Y87" s="24"/>
      <c r="Z87" s="24"/>
      <c r="AA87" s="24"/>
      <c r="AB87" s="24"/>
      <c r="AC87" s="75">
        <f t="shared" si="63"/>
        <v>0</v>
      </c>
      <c r="AD87" s="24">
        <f t="shared" si="61"/>
        <v>0</v>
      </c>
      <c r="AE87" s="74"/>
      <c r="AF87" s="74"/>
      <c r="AG87" s="74"/>
      <c r="AH87" s="74"/>
      <c r="AI87" s="74"/>
      <c r="AJ87" s="24"/>
      <c r="AK87" s="74"/>
      <c r="AL87" s="74"/>
      <c r="AM87" s="74"/>
      <c r="AN87" s="74"/>
      <c r="AO87" s="74"/>
      <c r="AP87" s="74"/>
      <c r="AQ87" s="74"/>
      <c r="AR87" s="74"/>
      <c r="AS87" s="74"/>
      <c r="AT87" s="74"/>
      <c r="AU87" s="74"/>
      <c r="AV87" s="74"/>
      <c r="AW87" s="74"/>
      <c r="AX87" s="74"/>
      <c r="AY87" s="74"/>
      <c r="AZ87" s="75">
        <f t="shared" si="2"/>
        <v>1</v>
      </c>
      <c r="BA87" s="24">
        <f t="shared" si="53"/>
        <v>6000000</v>
      </c>
      <c r="BB87" s="24">
        <f t="shared" si="54"/>
        <v>0</v>
      </c>
      <c r="BC87" s="24">
        <f t="shared" si="54"/>
        <v>0</v>
      </c>
      <c r="BD87" s="24">
        <f t="shared" si="54"/>
        <v>0</v>
      </c>
      <c r="BE87" s="24">
        <f t="shared" si="54"/>
        <v>0</v>
      </c>
      <c r="BF87" s="24">
        <f t="shared" si="54"/>
        <v>6000000</v>
      </c>
      <c r="BG87" s="24">
        <f t="shared" si="54"/>
        <v>0</v>
      </c>
      <c r="BH87" s="24">
        <f t="shared" si="54"/>
        <v>0</v>
      </c>
      <c r="BI87" s="24">
        <f t="shared" si="54"/>
        <v>0</v>
      </c>
      <c r="BJ87" s="24">
        <f t="shared" si="54"/>
        <v>0</v>
      </c>
      <c r="BK87" s="24">
        <f t="shared" si="54"/>
        <v>0</v>
      </c>
      <c r="BL87" s="24">
        <f t="shared" si="62"/>
        <v>0</v>
      </c>
      <c r="BM87" s="24">
        <f t="shared" si="62"/>
        <v>0</v>
      </c>
      <c r="BN87" s="24">
        <f t="shared" si="62"/>
        <v>0</v>
      </c>
      <c r="BO87" s="24">
        <f t="shared" si="62"/>
        <v>0</v>
      </c>
      <c r="BP87" s="24">
        <f t="shared" si="62"/>
        <v>0</v>
      </c>
      <c r="BQ87" s="24">
        <f t="shared" si="62"/>
        <v>0</v>
      </c>
      <c r="BR87" s="24">
        <f t="shared" si="55"/>
        <v>0</v>
      </c>
      <c r="BS87" s="24">
        <f t="shared" si="55"/>
        <v>0</v>
      </c>
      <c r="BT87" s="24">
        <f t="shared" si="55"/>
        <v>0</v>
      </c>
      <c r="BU87" s="24">
        <f t="shared" si="55"/>
        <v>0</v>
      </c>
      <c r="BV87" s="24">
        <f t="shared" si="55"/>
        <v>0</v>
      </c>
      <c r="BW87" s="75">
        <f t="shared" si="64"/>
        <v>0</v>
      </c>
      <c r="BX87" s="24">
        <f t="shared" si="56"/>
        <v>0</v>
      </c>
      <c r="BY87" s="74"/>
      <c r="BZ87" s="74"/>
      <c r="CA87" s="74"/>
      <c r="CB87" s="74"/>
      <c r="CC87" s="74"/>
      <c r="CD87" s="74"/>
      <c r="CE87" s="74"/>
      <c r="CF87" s="74"/>
      <c r="CG87" s="74"/>
      <c r="CH87" s="74"/>
      <c r="CI87" s="74"/>
      <c r="CJ87" s="74"/>
      <c r="CK87" s="74"/>
      <c r="CL87" s="74"/>
      <c r="CM87" s="74"/>
      <c r="CN87" s="74"/>
      <c r="CO87" s="74"/>
      <c r="CP87" s="74"/>
      <c r="CQ87" s="74"/>
      <c r="CR87" s="74"/>
      <c r="CS87" s="74"/>
      <c r="CT87" s="75">
        <f t="shared" si="57"/>
        <v>1</v>
      </c>
      <c r="CU87" s="24">
        <f t="shared" si="37"/>
        <v>6000000</v>
      </c>
      <c r="CV87" s="24">
        <f t="shared" si="58"/>
        <v>0</v>
      </c>
      <c r="CW87" s="24">
        <f t="shared" si="58"/>
        <v>0</v>
      </c>
      <c r="CX87" s="24"/>
      <c r="CY87" s="24">
        <f t="shared" si="59"/>
        <v>0</v>
      </c>
      <c r="CZ87" s="24">
        <f t="shared" si="59"/>
        <v>6000000</v>
      </c>
      <c r="DA87" s="24">
        <f t="shared" si="59"/>
        <v>0</v>
      </c>
      <c r="DB87" s="24">
        <f t="shared" si="59"/>
        <v>0</v>
      </c>
      <c r="DC87" s="24">
        <f t="shared" si="59"/>
        <v>0</v>
      </c>
      <c r="DD87" s="24">
        <f t="shared" si="59"/>
        <v>0</v>
      </c>
      <c r="DE87" s="24">
        <f t="shared" si="59"/>
        <v>0</v>
      </c>
      <c r="DF87" s="24">
        <f t="shared" si="59"/>
        <v>0</v>
      </c>
      <c r="DG87" s="24">
        <f t="shared" si="59"/>
        <v>0</v>
      </c>
      <c r="DH87" s="24">
        <f t="shared" si="59"/>
        <v>0</v>
      </c>
      <c r="DI87" s="24">
        <f t="shared" si="59"/>
        <v>0</v>
      </c>
      <c r="DJ87" s="24">
        <f t="shared" si="59"/>
        <v>0</v>
      </c>
      <c r="DK87" s="24">
        <f t="shared" si="59"/>
        <v>0</v>
      </c>
      <c r="DL87" s="24">
        <f t="shared" si="59"/>
        <v>0</v>
      </c>
      <c r="DM87" s="24">
        <f t="shared" si="59"/>
        <v>0</v>
      </c>
      <c r="DN87" s="24">
        <f t="shared" ref="DN87:DN90" si="65">Z87-CQ87</f>
        <v>0</v>
      </c>
      <c r="DO87" s="24">
        <f t="shared" si="60"/>
        <v>0</v>
      </c>
      <c r="DP87" s="24">
        <f t="shared" si="60"/>
        <v>0</v>
      </c>
    </row>
    <row r="88" spans="1:120" ht="44.25" customHeight="1" x14ac:dyDescent="0.25">
      <c r="A88" s="202"/>
      <c r="B88" s="194" t="s">
        <v>261</v>
      </c>
      <c r="C88" s="31" t="s">
        <v>262</v>
      </c>
      <c r="D88" s="21" t="s">
        <v>263</v>
      </c>
      <c r="E88" s="22">
        <v>520</v>
      </c>
      <c r="F88" s="68" t="s">
        <v>127</v>
      </c>
      <c r="G88" s="24">
        <f t="shared" si="52"/>
        <v>6000000</v>
      </c>
      <c r="H88" s="34"/>
      <c r="I88" s="24">
        <v>6000000</v>
      </c>
      <c r="J88" s="64"/>
      <c r="K88" s="64"/>
      <c r="L88" s="77"/>
      <c r="M88" s="34"/>
      <c r="N88" s="34"/>
      <c r="O88" s="34"/>
      <c r="P88" s="34"/>
      <c r="Q88" s="34"/>
      <c r="R88" s="28"/>
      <c r="S88" s="28"/>
      <c r="T88" s="28"/>
      <c r="U88" s="28"/>
      <c r="V88" s="34"/>
      <c r="W88" s="64"/>
      <c r="X88" s="24"/>
      <c r="Y88" s="24"/>
      <c r="Z88" s="24"/>
      <c r="AA88" s="24"/>
      <c r="AB88" s="24"/>
      <c r="AC88" s="25">
        <f t="shared" si="63"/>
        <v>0</v>
      </c>
      <c r="AD88" s="24">
        <f t="shared" si="61"/>
        <v>0</v>
      </c>
      <c r="AE88" s="24"/>
      <c r="AF88" s="24"/>
      <c r="AG88" s="24"/>
      <c r="AH88" s="24"/>
      <c r="AI88" s="24"/>
      <c r="AJ88" s="24"/>
      <c r="AK88" s="24"/>
      <c r="AL88" s="24"/>
      <c r="AM88" s="24"/>
      <c r="AN88" s="24"/>
      <c r="AO88" s="24"/>
      <c r="AP88" s="24"/>
      <c r="AQ88" s="24"/>
      <c r="AR88" s="24"/>
      <c r="AS88" s="24"/>
      <c r="AT88" s="24"/>
      <c r="AU88" s="24"/>
      <c r="AV88" s="24"/>
      <c r="AW88" s="24"/>
      <c r="AX88" s="24"/>
      <c r="AY88" s="24"/>
      <c r="AZ88" s="25">
        <f t="shared" ref="AZ88:AZ123" si="66">1-AC88</f>
        <v>1</v>
      </c>
      <c r="BA88" s="24">
        <f t="shared" si="53"/>
        <v>6000000</v>
      </c>
      <c r="BB88" s="24">
        <f t="shared" si="54"/>
        <v>0</v>
      </c>
      <c r="BC88" s="24">
        <f t="shared" si="54"/>
        <v>6000000</v>
      </c>
      <c r="BD88" s="24">
        <f t="shared" si="54"/>
        <v>0</v>
      </c>
      <c r="BE88" s="24">
        <f t="shared" si="54"/>
        <v>0</v>
      </c>
      <c r="BF88" s="24">
        <f t="shared" si="54"/>
        <v>0</v>
      </c>
      <c r="BG88" s="24">
        <f t="shared" si="54"/>
        <v>0</v>
      </c>
      <c r="BH88" s="24">
        <f t="shared" si="54"/>
        <v>0</v>
      </c>
      <c r="BI88" s="24">
        <f t="shared" si="54"/>
        <v>0</v>
      </c>
      <c r="BJ88" s="24">
        <f t="shared" si="54"/>
        <v>0</v>
      </c>
      <c r="BK88" s="24">
        <f t="shared" si="54"/>
        <v>0</v>
      </c>
      <c r="BL88" s="24">
        <f t="shared" si="62"/>
        <v>0</v>
      </c>
      <c r="BM88" s="24">
        <f t="shared" si="62"/>
        <v>0</v>
      </c>
      <c r="BN88" s="24">
        <f t="shared" si="62"/>
        <v>0</v>
      </c>
      <c r="BO88" s="24">
        <f t="shared" si="62"/>
        <v>0</v>
      </c>
      <c r="BP88" s="24">
        <f t="shared" si="62"/>
        <v>0</v>
      </c>
      <c r="BQ88" s="24">
        <f t="shared" si="62"/>
        <v>0</v>
      </c>
      <c r="BR88" s="24">
        <f t="shared" si="55"/>
        <v>0</v>
      </c>
      <c r="BS88" s="24">
        <f t="shared" si="55"/>
        <v>0</v>
      </c>
      <c r="BT88" s="24">
        <f t="shared" si="55"/>
        <v>0</v>
      </c>
      <c r="BU88" s="24">
        <f t="shared" si="55"/>
        <v>0</v>
      </c>
      <c r="BV88" s="24">
        <f t="shared" si="55"/>
        <v>0</v>
      </c>
      <c r="BW88" s="25">
        <f t="shared" si="64"/>
        <v>0</v>
      </c>
      <c r="BX88" s="24">
        <f t="shared" si="56"/>
        <v>0</v>
      </c>
      <c r="BY88" s="24"/>
      <c r="BZ88" s="24"/>
      <c r="CA88" s="24"/>
      <c r="CB88" s="24"/>
      <c r="CC88" s="24"/>
      <c r="CD88" s="24"/>
      <c r="CE88" s="24"/>
      <c r="CF88" s="24"/>
      <c r="CG88" s="24"/>
      <c r="CH88" s="24"/>
      <c r="CI88" s="24"/>
      <c r="CJ88" s="24"/>
      <c r="CK88" s="24"/>
      <c r="CL88" s="24"/>
      <c r="CM88" s="24"/>
      <c r="CN88" s="24"/>
      <c r="CO88" s="24"/>
      <c r="CP88" s="24"/>
      <c r="CQ88" s="24"/>
      <c r="CR88" s="24"/>
      <c r="CS88" s="24"/>
      <c r="CT88" s="75">
        <f t="shared" si="57"/>
        <v>1</v>
      </c>
      <c r="CU88" s="24">
        <f t="shared" si="37"/>
        <v>6000000</v>
      </c>
      <c r="CV88" s="24">
        <f t="shared" si="58"/>
        <v>0</v>
      </c>
      <c r="CW88" s="24">
        <f t="shared" si="58"/>
        <v>6000000</v>
      </c>
      <c r="CX88" s="24"/>
      <c r="CY88" s="24">
        <f t="shared" ref="CY88:DM90" si="67">K88-CB88</f>
        <v>0</v>
      </c>
      <c r="CZ88" s="24">
        <f t="shared" si="67"/>
        <v>0</v>
      </c>
      <c r="DA88" s="24">
        <f t="shared" si="67"/>
        <v>0</v>
      </c>
      <c r="DB88" s="24">
        <f t="shared" si="67"/>
        <v>0</v>
      </c>
      <c r="DC88" s="24">
        <f t="shared" si="67"/>
        <v>0</v>
      </c>
      <c r="DD88" s="24">
        <f t="shared" si="67"/>
        <v>0</v>
      </c>
      <c r="DE88" s="24">
        <f t="shared" si="67"/>
        <v>0</v>
      </c>
      <c r="DF88" s="24">
        <f t="shared" si="67"/>
        <v>0</v>
      </c>
      <c r="DG88" s="24">
        <f t="shared" si="67"/>
        <v>0</v>
      </c>
      <c r="DH88" s="24">
        <f t="shared" si="67"/>
        <v>0</v>
      </c>
      <c r="DI88" s="24">
        <f t="shared" si="67"/>
        <v>0</v>
      </c>
      <c r="DJ88" s="24">
        <f t="shared" si="67"/>
        <v>0</v>
      </c>
      <c r="DK88" s="24">
        <f t="shared" si="67"/>
        <v>0</v>
      </c>
      <c r="DL88" s="24">
        <f t="shared" si="67"/>
        <v>0</v>
      </c>
      <c r="DM88" s="24">
        <f t="shared" si="67"/>
        <v>0</v>
      </c>
      <c r="DN88" s="24">
        <f t="shared" si="65"/>
        <v>0</v>
      </c>
      <c r="DO88" s="24">
        <f t="shared" si="60"/>
        <v>0</v>
      </c>
      <c r="DP88" s="24">
        <f t="shared" si="60"/>
        <v>0</v>
      </c>
    </row>
    <row r="89" spans="1:120" ht="28.5" customHeight="1" x14ac:dyDescent="0.25">
      <c r="A89" s="202"/>
      <c r="B89" s="195"/>
      <c r="C89" s="31" t="s">
        <v>264</v>
      </c>
      <c r="D89" s="21" t="s">
        <v>265</v>
      </c>
      <c r="E89" s="22">
        <v>520</v>
      </c>
      <c r="F89" s="23" t="s">
        <v>240</v>
      </c>
      <c r="G89" s="24">
        <f t="shared" si="52"/>
        <v>252000000</v>
      </c>
      <c r="H89" s="34"/>
      <c r="I89" s="24">
        <v>250000000</v>
      </c>
      <c r="J89" s="64"/>
      <c r="K89" s="69"/>
      <c r="L89" s="77"/>
      <c r="M89" s="34"/>
      <c r="N89" s="34"/>
      <c r="O89" s="34"/>
      <c r="P89" s="34"/>
      <c r="Q89" s="34"/>
      <c r="R89" s="28"/>
      <c r="S89" s="28"/>
      <c r="T89" s="28"/>
      <c r="U89" s="28"/>
      <c r="V89" s="34"/>
      <c r="W89" s="77"/>
      <c r="X89" s="24"/>
      <c r="Y89" s="24"/>
      <c r="Z89" s="24"/>
      <c r="AA89" s="24"/>
      <c r="AB89" s="24">
        <v>2000000</v>
      </c>
      <c r="AC89" s="25">
        <f t="shared" si="63"/>
        <v>0.55173605158730155</v>
      </c>
      <c r="AD89" s="24">
        <f t="shared" si="61"/>
        <v>139037485</v>
      </c>
      <c r="AE89" s="24"/>
      <c r="AF89" s="24">
        <f>+'[2]ENERO 2018'!$K$1301</f>
        <v>139037485</v>
      </c>
      <c r="AG89" s="24"/>
      <c r="AH89" s="24"/>
      <c r="AI89" s="24"/>
      <c r="AJ89" s="24"/>
      <c r="AK89" s="24"/>
      <c r="AL89" s="24"/>
      <c r="AM89" s="24"/>
      <c r="AN89" s="24"/>
      <c r="AO89" s="24"/>
      <c r="AP89" s="24"/>
      <c r="AQ89" s="24"/>
      <c r="AR89" s="24"/>
      <c r="AS89" s="24"/>
      <c r="AT89" s="24"/>
      <c r="AU89" s="24"/>
      <c r="AV89" s="24"/>
      <c r="AW89" s="24"/>
      <c r="AX89" s="24"/>
      <c r="AY89" s="24"/>
      <c r="AZ89" s="25">
        <f t="shared" si="66"/>
        <v>0.44826394841269845</v>
      </c>
      <c r="BA89" s="24">
        <f t="shared" si="53"/>
        <v>112962515</v>
      </c>
      <c r="BB89" s="24">
        <f t="shared" si="54"/>
        <v>0</v>
      </c>
      <c r="BC89" s="24">
        <f t="shared" si="54"/>
        <v>110962515</v>
      </c>
      <c r="BD89" s="24">
        <f t="shared" si="54"/>
        <v>0</v>
      </c>
      <c r="BE89" s="24">
        <f t="shared" si="54"/>
        <v>0</v>
      </c>
      <c r="BF89" s="24">
        <f t="shared" si="54"/>
        <v>0</v>
      </c>
      <c r="BG89" s="24">
        <f t="shared" si="54"/>
        <v>0</v>
      </c>
      <c r="BH89" s="24">
        <f t="shared" si="54"/>
        <v>0</v>
      </c>
      <c r="BI89" s="24">
        <f t="shared" si="54"/>
        <v>0</v>
      </c>
      <c r="BJ89" s="24">
        <f t="shared" si="54"/>
        <v>0</v>
      </c>
      <c r="BK89" s="24">
        <f t="shared" si="54"/>
        <v>0</v>
      </c>
      <c r="BL89" s="24">
        <f t="shared" si="62"/>
        <v>0</v>
      </c>
      <c r="BM89" s="24">
        <f t="shared" si="62"/>
        <v>0</v>
      </c>
      <c r="BN89" s="24">
        <f t="shared" si="62"/>
        <v>0</v>
      </c>
      <c r="BO89" s="24">
        <f t="shared" si="62"/>
        <v>0</v>
      </c>
      <c r="BP89" s="24">
        <f t="shared" si="62"/>
        <v>0</v>
      </c>
      <c r="BQ89" s="24">
        <f t="shared" si="62"/>
        <v>0</v>
      </c>
      <c r="BR89" s="24">
        <f t="shared" si="55"/>
        <v>0</v>
      </c>
      <c r="BS89" s="24">
        <f t="shared" si="55"/>
        <v>0</v>
      </c>
      <c r="BT89" s="24">
        <f t="shared" si="55"/>
        <v>0</v>
      </c>
      <c r="BU89" s="24">
        <f t="shared" si="55"/>
        <v>0</v>
      </c>
      <c r="BV89" s="24">
        <f t="shared" si="55"/>
        <v>2000000</v>
      </c>
      <c r="BW89" s="25">
        <f t="shared" si="64"/>
        <v>0.50641952777777777</v>
      </c>
      <c r="BX89" s="24">
        <f t="shared" si="56"/>
        <v>127617721</v>
      </c>
      <c r="BY89" s="24"/>
      <c r="BZ89" s="24">
        <f>+'[2]ENERO 2018'!$H$1299</f>
        <v>127617721</v>
      </c>
      <c r="CA89" s="24"/>
      <c r="CB89" s="24"/>
      <c r="CC89" s="24"/>
      <c r="CD89" s="24"/>
      <c r="CE89" s="24"/>
      <c r="CF89" s="24"/>
      <c r="CG89" s="24"/>
      <c r="CH89" s="24"/>
      <c r="CI89" s="24"/>
      <c r="CJ89" s="24"/>
      <c r="CK89" s="24"/>
      <c r="CL89" s="24"/>
      <c r="CM89" s="24"/>
      <c r="CN89" s="24"/>
      <c r="CO89" s="24"/>
      <c r="CP89" s="24"/>
      <c r="CQ89" s="24"/>
      <c r="CR89" s="24"/>
      <c r="CS89" s="24"/>
      <c r="CT89" s="75">
        <f t="shared" si="57"/>
        <v>0.49358047222222223</v>
      </c>
      <c r="CU89" s="24">
        <f t="shared" si="37"/>
        <v>124382279</v>
      </c>
      <c r="CV89" s="24">
        <f t="shared" si="58"/>
        <v>0</v>
      </c>
      <c r="CW89" s="24">
        <f t="shared" si="58"/>
        <v>122382279</v>
      </c>
      <c r="CX89" s="24"/>
      <c r="CY89" s="24">
        <f t="shared" si="67"/>
        <v>0</v>
      </c>
      <c r="CZ89" s="24">
        <f t="shared" si="67"/>
        <v>0</v>
      </c>
      <c r="DA89" s="24">
        <f t="shared" si="67"/>
        <v>0</v>
      </c>
      <c r="DB89" s="24">
        <f t="shared" si="67"/>
        <v>0</v>
      </c>
      <c r="DC89" s="24">
        <f t="shared" si="67"/>
        <v>0</v>
      </c>
      <c r="DD89" s="24">
        <f t="shared" si="67"/>
        <v>0</v>
      </c>
      <c r="DE89" s="24">
        <f t="shared" si="67"/>
        <v>0</v>
      </c>
      <c r="DF89" s="24">
        <f t="shared" si="67"/>
        <v>0</v>
      </c>
      <c r="DG89" s="24">
        <f t="shared" si="67"/>
        <v>0</v>
      </c>
      <c r="DH89" s="24">
        <f t="shared" si="67"/>
        <v>0</v>
      </c>
      <c r="DI89" s="24">
        <f t="shared" si="67"/>
        <v>0</v>
      </c>
      <c r="DJ89" s="24">
        <f t="shared" si="67"/>
        <v>0</v>
      </c>
      <c r="DK89" s="24">
        <f t="shared" si="67"/>
        <v>0</v>
      </c>
      <c r="DL89" s="24">
        <f t="shared" si="67"/>
        <v>0</v>
      </c>
      <c r="DM89" s="24">
        <f t="shared" si="67"/>
        <v>0</v>
      </c>
      <c r="DN89" s="24">
        <f t="shared" si="65"/>
        <v>0</v>
      </c>
      <c r="DO89" s="24">
        <f t="shared" si="60"/>
        <v>0</v>
      </c>
      <c r="DP89" s="24">
        <f t="shared" si="60"/>
        <v>2000000</v>
      </c>
    </row>
    <row r="90" spans="1:120" ht="72" x14ac:dyDescent="0.25">
      <c r="A90" s="202"/>
      <c r="B90" s="190"/>
      <c r="C90" s="78" t="s">
        <v>266</v>
      </c>
      <c r="D90" s="21" t="s">
        <v>267</v>
      </c>
      <c r="E90" s="22">
        <v>520</v>
      </c>
      <c r="F90" s="23" t="s">
        <v>268</v>
      </c>
      <c r="G90" s="24">
        <f t="shared" si="52"/>
        <v>34000000</v>
      </c>
      <c r="H90" s="79"/>
      <c r="I90" s="24"/>
      <c r="J90" s="80"/>
      <c r="K90" s="81"/>
      <c r="L90" s="77"/>
      <c r="M90" s="79"/>
      <c r="N90" s="79"/>
      <c r="O90" s="79"/>
      <c r="P90" s="79"/>
      <c r="Q90" s="79"/>
      <c r="R90" s="82"/>
      <c r="S90" s="82"/>
      <c r="T90" s="82"/>
      <c r="U90" s="82"/>
      <c r="V90" s="79"/>
      <c r="W90" s="77"/>
      <c r="X90" s="40"/>
      <c r="Y90" s="40"/>
      <c r="Z90" s="40"/>
      <c r="AA90" s="40"/>
      <c r="AB90" s="40">
        <v>34000000</v>
      </c>
      <c r="AC90" s="25">
        <f t="shared" si="63"/>
        <v>0.79411764705882348</v>
      </c>
      <c r="AD90" s="24">
        <f t="shared" si="61"/>
        <v>27000000</v>
      </c>
      <c r="AE90" s="40"/>
      <c r="AF90" s="40"/>
      <c r="AG90" s="40"/>
      <c r="AH90" s="40"/>
      <c r="AI90" s="40"/>
      <c r="AJ90" s="40"/>
      <c r="AK90" s="40"/>
      <c r="AL90" s="40"/>
      <c r="AM90" s="40"/>
      <c r="AN90" s="40"/>
      <c r="AO90" s="40"/>
      <c r="AP90" s="40"/>
      <c r="AQ90" s="40"/>
      <c r="AR90" s="40"/>
      <c r="AS90" s="40"/>
      <c r="AT90" s="40"/>
      <c r="AU90" s="40"/>
      <c r="AV90" s="40"/>
      <c r="AW90" s="40"/>
      <c r="AX90" s="40"/>
      <c r="AY90" s="40">
        <f>+'[2]ENERO 2018'!$AF$1325</f>
        <v>27000000</v>
      </c>
      <c r="AZ90" s="25">
        <f t="shared" si="66"/>
        <v>0.20588235294117652</v>
      </c>
      <c r="BA90" s="24">
        <f t="shared" si="53"/>
        <v>7000000</v>
      </c>
      <c r="BB90" s="24">
        <f t="shared" si="54"/>
        <v>0</v>
      </c>
      <c r="BC90" s="24">
        <f t="shared" si="54"/>
        <v>0</v>
      </c>
      <c r="BD90" s="24">
        <f t="shared" si="54"/>
        <v>0</v>
      </c>
      <c r="BE90" s="24">
        <f t="shared" si="54"/>
        <v>0</v>
      </c>
      <c r="BF90" s="24">
        <f t="shared" si="54"/>
        <v>0</v>
      </c>
      <c r="BG90" s="24">
        <f t="shared" si="54"/>
        <v>0</v>
      </c>
      <c r="BH90" s="24">
        <f t="shared" si="54"/>
        <v>0</v>
      </c>
      <c r="BI90" s="24">
        <f t="shared" si="54"/>
        <v>0</v>
      </c>
      <c r="BJ90" s="24">
        <f t="shared" si="54"/>
        <v>0</v>
      </c>
      <c r="BK90" s="24">
        <f t="shared" si="54"/>
        <v>0</v>
      </c>
      <c r="BL90" s="24">
        <f t="shared" si="62"/>
        <v>0</v>
      </c>
      <c r="BM90" s="24">
        <f t="shared" si="62"/>
        <v>0</v>
      </c>
      <c r="BN90" s="24">
        <f t="shared" si="62"/>
        <v>0</v>
      </c>
      <c r="BO90" s="24">
        <f t="shared" si="62"/>
        <v>0</v>
      </c>
      <c r="BP90" s="24">
        <f t="shared" si="62"/>
        <v>0</v>
      </c>
      <c r="BQ90" s="24">
        <f t="shared" si="62"/>
        <v>0</v>
      </c>
      <c r="BR90" s="24">
        <f t="shared" si="55"/>
        <v>0</v>
      </c>
      <c r="BS90" s="24">
        <f t="shared" si="55"/>
        <v>0</v>
      </c>
      <c r="BT90" s="24">
        <f t="shared" si="55"/>
        <v>0</v>
      </c>
      <c r="BU90" s="24">
        <f t="shared" si="55"/>
        <v>0</v>
      </c>
      <c r="BV90" s="24">
        <f t="shared" si="55"/>
        <v>7000000</v>
      </c>
      <c r="BW90" s="25">
        <f t="shared" si="64"/>
        <v>0.79313726470588231</v>
      </c>
      <c r="BX90" s="24">
        <f t="shared" si="56"/>
        <v>26966667</v>
      </c>
      <c r="BY90" s="40"/>
      <c r="BZ90" s="40"/>
      <c r="CA90" s="40"/>
      <c r="CB90" s="40"/>
      <c r="CC90" s="40"/>
      <c r="CD90" s="40"/>
      <c r="CE90" s="40"/>
      <c r="CF90" s="40"/>
      <c r="CG90" s="40"/>
      <c r="CH90" s="40"/>
      <c r="CI90" s="40"/>
      <c r="CJ90" s="40"/>
      <c r="CK90" s="40"/>
      <c r="CL90" s="40"/>
      <c r="CM90" s="40"/>
      <c r="CN90" s="40"/>
      <c r="CO90" s="40"/>
      <c r="CP90" s="40"/>
      <c r="CQ90" s="40"/>
      <c r="CR90" s="40"/>
      <c r="CS90" s="40">
        <f>+'[2]ENERO 2018'!$H$1323</f>
        <v>26966667</v>
      </c>
      <c r="CT90" s="75">
        <f t="shared" si="57"/>
        <v>0.20686273529411769</v>
      </c>
      <c r="CU90" s="24">
        <f t="shared" si="37"/>
        <v>7033333</v>
      </c>
      <c r="CV90" s="24">
        <f t="shared" si="58"/>
        <v>0</v>
      </c>
      <c r="CW90" s="24">
        <f t="shared" si="58"/>
        <v>0</v>
      </c>
      <c r="CX90" s="24"/>
      <c r="CY90" s="24">
        <f t="shared" si="67"/>
        <v>0</v>
      </c>
      <c r="CZ90" s="24">
        <f t="shared" si="67"/>
        <v>0</v>
      </c>
      <c r="DA90" s="24">
        <f t="shared" si="67"/>
        <v>0</v>
      </c>
      <c r="DB90" s="24">
        <f t="shared" si="67"/>
        <v>0</v>
      </c>
      <c r="DC90" s="24">
        <f t="shared" si="67"/>
        <v>0</v>
      </c>
      <c r="DD90" s="24">
        <f t="shared" si="67"/>
        <v>0</v>
      </c>
      <c r="DE90" s="24">
        <f t="shared" si="67"/>
        <v>0</v>
      </c>
      <c r="DF90" s="24">
        <f t="shared" si="67"/>
        <v>0</v>
      </c>
      <c r="DG90" s="24">
        <f t="shared" si="67"/>
        <v>0</v>
      </c>
      <c r="DH90" s="24">
        <f t="shared" si="67"/>
        <v>0</v>
      </c>
      <c r="DI90" s="24">
        <f t="shared" si="67"/>
        <v>0</v>
      </c>
      <c r="DJ90" s="24">
        <f t="shared" si="67"/>
        <v>0</v>
      </c>
      <c r="DK90" s="24">
        <f t="shared" si="67"/>
        <v>0</v>
      </c>
      <c r="DL90" s="24">
        <f t="shared" si="67"/>
        <v>0</v>
      </c>
      <c r="DM90" s="24">
        <f t="shared" si="67"/>
        <v>0</v>
      </c>
      <c r="DN90" s="24">
        <f t="shared" si="65"/>
        <v>0</v>
      </c>
      <c r="DO90" s="24">
        <f t="shared" si="60"/>
        <v>0</v>
      </c>
      <c r="DP90" s="24">
        <f t="shared" si="60"/>
        <v>7033333</v>
      </c>
    </row>
    <row r="91" spans="1:120" s="47" customFormat="1" ht="20.25" customHeight="1" thickBot="1" x14ac:dyDescent="0.3">
      <c r="A91" s="83"/>
      <c r="B91" s="184" t="s">
        <v>269</v>
      </c>
      <c r="C91" s="185"/>
      <c r="D91" s="185"/>
      <c r="E91" s="185"/>
      <c r="F91" s="186"/>
      <c r="G91" s="59">
        <f>SUM(G72:G90)</f>
        <v>3546477804</v>
      </c>
      <c r="H91" s="59">
        <f>SUM(H72:H90)</f>
        <v>0</v>
      </c>
      <c r="I91" s="59">
        <f>SUM(I72:I90)</f>
        <v>525230000</v>
      </c>
      <c r="J91" s="59">
        <f>SUM(J72:J90)</f>
        <v>0</v>
      </c>
      <c r="K91" s="59">
        <f>SUM(K72:K89)</f>
        <v>0</v>
      </c>
      <c r="L91" s="59">
        <f t="shared" ref="L91:AB91" si="68">SUM(L72:L90)</f>
        <v>6000000</v>
      </c>
      <c r="M91" s="59">
        <f t="shared" si="68"/>
        <v>0</v>
      </c>
      <c r="N91" s="59">
        <f t="shared" si="68"/>
        <v>0</v>
      </c>
      <c r="O91" s="59">
        <f t="shared" si="68"/>
        <v>0</v>
      </c>
      <c r="P91" s="59">
        <f t="shared" si="68"/>
        <v>0</v>
      </c>
      <c r="Q91" s="59">
        <f t="shared" si="68"/>
        <v>0</v>
      </c>
      <c r="R91" s="59">
        <f t="shared" si="68"/>
        <v>0</v>
      </c>
      <c r="S91" s="59">
        <f t="shared" si="68"/>
        <v>0</v>
      </c>
      <c r="T91" s="59">
        <f t="shared" si="68"/>
        <v>0</v>
      </c>
      <c r="U91" s="59">
        <f t="shared" si="68"/>
        <v>0</v>
      </c>
      <c r="V91" s="59">
        <f t="shared" si="68"/>
        <v>2000000000</v>
      </c>
      <c r="W91" s="59">
        <f t="shared" si="68"/>
        <v>160000000</v>
      </c>
      <c r="X91" s="59">
        <f t="shared" si="68"/>
        <v>0</v>
      </c>
      <c r="Y91" s="59">
        <f t="shared" si="68"/>
        <v>350000000</v>
      </c>
      <c r="Z91" s="59">
        <f t="shared" si="68"/>
        <v>0</v>
      </c>
      <c r="AA91" s="59">
        <f t="shared" si="68"/>
        <v>0</v>
      </c>
      <c r="AB91" s="59">
        <f t="shared" si="68"/>
        <v>505247804</v>
      </c>
      <c r="AC91" s="44">
        <f t="shared" si="63"/>
        <v>0.61255537692912632</v>
      </c>
      <c r="AD91" s="59">
        <f t="shared" ref="AD91:AY91" si="69">SUM(AD72:AD90)</f>
        <v>2172414048</v>
      </c>
      <c r="AE91" s="59">
        <f t="shared" si="69"/>
        <v>0</v>
      </c>
      <c r="AF91" s="59">
        <f t="shared" si="69"/>
        <v>259086205</v>
      </c>
      <c r="AG91" s="59">
        <f t="shared" si="69"/>
        <v>0</v>
      </c>
      <c r="AH91" s="59">
        <f t="shared" si="69"/>
        <v>0</v>
      </c>
      <c r="AI91" s="59">
        <f t="shared" si="69"/>
        <v>0</v>
      </c>
      <c r="AJ91" s="59">
        <f t="shared" si="69"/>
        <v>0</v>
      </c>
      <c r="AK91" s="59">
        <f t="shared" si="69"/>
        <v>0</v>
      </c>
      <c r="AL91" s="59">
        <f t="shared" si="69"/>
        <v>0</v>
      </c>
      <c r="AM91" s="59">
        <f t="shared" si="69"/>
        <v>0</v>
      </c>
      <c r="AN91" s="59">
        <f t="shared" si="69"/>
        <v>0</v>
      </c>
      <c r="AO91" s="59">
        <f t="shared" si="69"/>
        <v>0</v>
      </c>
      <c r="AP91" s="59">
        <f t="shared" si="69"/>
        <v>0</v>
      </c>
      <c r="AQ91" s="59">
        <f t="shared" si="69"/>
        <v>0</v>
      </c>
      <c r="AR91" s="59">
        <f t="shared" si="69"/>
        <v>0</v>
      </c>
      <c r="AS91" s="59">
        <f t="shared" si="69"/>
        <v>1463617711</v>
      </c>
      <c r="AT91" s="59">
        <f t="shared" si="69"/>
        <v>37422752</v>
      </c>
      <c r="AU91" s="59">
        <f t="shared" si="69"/>
        <v>0</v>
      </c>
      <c r="AV91" s="59">
        <f t="shared" si="69"/>
        <v>48240339</v>
      </c>
      <c r="AW91" s="59">
        <f t="shared" si="69"/>
        <v>0</v>
      </c>
      <c r="AX91" s="59">
        <f t="shared" si="69"/>
        <v>0</v>
      </c>
      <c r="AY91" s="59">
        <f t="shared" si="69"/>
        <v>364047041</v>
      </c>
      <c r="AZ91" s="44">
        <f t="shared" si="66"/>
        <v>0.38744462307087368</v>
      </c>
      <c r="BA91" s="59">
        <f t="shared" ref="BA91:BV91" si="70">SUM(BA72:BA90)</f>
        <v>1374063756</v>
      </c>
      <c r="BB91" s="59">
        <f t="shared" si="70"/>
        <v>0</v>
      </c>
      <c r="BC91" s="59">
        <f t="shared" si="70"/>
        <v>266143795</v>
      </c>
      <c r="BD91" s="59">
        <f t="shared" si="70"/>
        <v>0</v>
      </c>
      <c r="BE91" s="59">
        <f t="shared" si="70"/>
        <v>0</v>
      </c>
      <c r="BF91" s="59">
        <f t="shared" si="70"/>
        <v>6000000</v>
      </c>
      <c r="BG91" s="59">
        <f t="shared" si="70"/>
        <v>0</v>
      </c>
      <c r="BH91" s="59">
        <f t="shared" si="70"/>
        <v>0</v>
      </c>
      <c r="BI91" s="59">
        <f t="shared" si="70"/>
        <v>0</v>
      </c>
      <c r="BJ91" s="59">
        <f t="shared" si="70"/>
        <v>0</v>
      </c>
      <c r="BK91" s="59">
        <f t="shared" si="70"/>
        <v>0</v>
      </c>
      <c r="BL91" s="59">
        <f t="shared" si="70"/>
        <v>0</v>
      </c>
      <c r="BM91" s="59">
        <f t="shared" si="70"/>
        <v>0</v>
      </c>
      <c r="BN91" s="59">
        <f t="shared" si="70"/>
        <v>0</v>
      </c>
      <c r="BO91" s="59">
        <f t="shared" si="70"/>
        <v>0</v>
      </c>
      <c r="BP91" s="59">
        <f t="shared" si="70"/>
        <v>536382289</v>
      </c>
      <c r="BQ91" s="59">
        <f t="shared" si="70"/>
        <v>122577248</v>
      </c>
      <c r="BR91" s="59">
        <f t="shared" si="70"/>
        <v>0</v>
      </c>
      <c r="BS91" s="59">
        <f t="shared" si="70"/>
        <v>301759661</v>
      </c>
      <c r="BT91" s="59">
        <f t="shared" si="70"/>
        <v>0</v>
      </c>
      <c r="BU91" s="59">
        <f t="shared" si="70"/>
        <v>0</v>
      </c>
      <c r="BV91" s="59">
        <f t="shared" si="70"/>
        <v>141200763</v>
      </c>
      <c r="BW91" s="44">
        <f t="shared" si="64"/>
        <v>0.53587683105093531</v>
      </c>
      <c r="BX91" s="59">
        <f>SUM(BX72:BX90)</f>
        <v>1900475287</v>
      </c>
      <c r="BY91" s="59">
        <f t="shared" ref="BY91:CP91" si="71">SUM(BY72:BY90)</f>
        <v>0</v>
      </c>
      <c r="BZ91" s="59">
        <f t="shared" si="71"/>
        <v>182496441</v>
      </c>
      <c r="CA91" s="59"/>
      <c r="CB91" s="59">
        <f t="shared" si="71"/>
        <v>0</v>
      </c>
      <c r="CC91" s="59">
        <f t="shared" si="71"/>
        <v>0</v>
      </c>
      <c r="CD91" s="59">
        <f t="shared" si="71"/>
        <v>0</v>
      </c>
      <c r="CE91" s="59">
        <f t="shared" si="71"/>
        <v>0</v>
      </c>
      <c r="CF91" s="59">
        <f t="shared" si="71"/>
        <v>0</v>
      </c>
      <c r="CG91" s="59">
        <f t="shared" si="71"/>
        <v>0</v>
      </c>
      <c r="CH91" s="59">
        <f t="shared" si="71"/>
        <v>0</v>
      </c>
      <c r="CI91" s="59">
        <f t="shared" si="71"/>
        <v>0</v>
      </c>
      <c r="CJ91" s="59">
        <f t="shared" si="71"/>
        <v>0</v>
      </c>
      <c r="CK91" s="59">
        <f t="shared" si="71"/>
        <v>0</v>
      </c>
      <c r="CL91" s="59">
        <f t="shared" si="71"/>
        <v>0</v>
      </c>
      <c r="CM91" s="59">
        <f t="shared" si="71"/>
        <v>1348494764</v>
      </c>
      <c r="CN91" s="59">
        <f t="shared" si="71"/>
        <v>30541472</v>
      </c>
      <c r="CO91" s="59">
        <f t="shared" si="71"/>
        <v>0</v>
      </c>
      <c r="CP91" s="59">
        <f t="shared" si="71"/>
        <v>39993439</v>
      </c>
      <c r="CQ91" s="59">
        <f>SUM(CQ72:CQ90)</f>
        <v>0</v>
      </c>
      <c r="CR91" s="59">
        <f>SUM(CR72:CR90)</f>
        <v>0</v>
      </c>
      <c r="CS91" s="59">
        <f>SUM(CS72:CS90)</f>
        <v>298949171</v>
      </c>
      <c r="CT91" s="44">
        <f t="shared" si="57"/>
        <v>0.46412316894906469</v>
      </c>
      <c r="CU91" s="59">
        <f t="shared" si="37"/>
        <v>1646002517</v>
      </c>
      <c r="CV91" s="59">
        <f t="shared" ref="CV91:DP91" si="72">SUM(CV72:CV90)</f>
        <v>0</v>
      </c>
      <c r="CW91" s="59">
        <f t="shared" si="72"/>
        <v>342733559</v>
      </c>
      <c r="CX91" s="59"/>
      <c r="CY91" s="59">
        <f t="shared" si="72"/>
        <v>0</v>
      </c>
      <c r="CZ91" s="59">
        <f t="shared" si="72"/>
        <v>6000000</v>
      </c>
      <c r="DA91" s="59">
        <f t="shared" si="72"/>
        <v>0</v>
      </c>
      <c r="DB91" s="59">
        <f t="shared" si="72"/>
        <v>0</v>
      </c>
      <c r="DC91" s="59">
        <f t="shared" si="72"/>
        <v>0</v>
      </c>
      <c r="DD91" s="59">
        <f t="shared" si="72"/>
        <v>0</v>
      </c>
      <c r="DE91" s="59">
        <f t="shared" si="72"/>
        <v>0</v>
      </c>
      <c r="DF91" s="59">
        <f t="shared" si="72"/>
        <v>0</v>
      </c>
      <c r="DG91" s="59">
        <f t="shared" si="72"/>
        <v>0</v>
      </c>
      <c r="DH91" s="59">
        <f t="shared" si="72"/>
        <v>0</v>
      </c>
      <c r="DI91" s="59">
        <f t="shared" si="72"/>
        <v>0</v>
      </c>
      <c r="DJ91" s="59">
        <f t="shared" si="72"/>
        <v>651505236</v>
      </c>
      <c r="DK91" s="59">
        <f t="shared" si="72"/>
        <v>129458528</v>
      </c>
      <c r="DL91" s="59">
        <f t="shared" si="72"/>
        <v>0</v>
      </c>
      <c r="DM91" s="59">
        <f t="shared" si="72"/>
        <v>310006561</v>
      </c>
      <c r="DN91" s="59">
        <f t="shared" si="72"/>
        <v>0</v>
      </c>
      <c r="DO91" s="59">
        <f t="shared" si="72"/>
        <v>0</v>
      </c>
      <c r="DP91" s="59">
        <f t="shared" si="72"/>
        <v>206298633</v>
      </c>
    </row>
    <row r="92" spans="1:120" s="47" customFormat="1" ht="30" customHeight="1" thickTop="1" x14ac:dyDescent="0.25">
      <c r="A92" s="196" t="s">
        <v>270</v>
      </c>
      <c r="B92" s="191" t="s">
        <v>271</v>
      </c>
      <c r="C92" s="50" t="s">
        <v>272</v>
      </c>
      <c r="D92" s="32" t="s">
        <v>273</v>
      </c>
      <c r="E92" s="22">
        <v>301</v>
      </c>
      <c r="F92" s="23" t="s">
        <v>274</v>
      </c>
      <c r="G92" s="24">
        <f t="shared" ref="G92:G104" si="73">SUM(H92:AB92)</f>
        <v>36000000</v>
      </c>
      <c r="H92" s="24"/>
      <c r="I92" s="24"/>
      <c r="J92" s="24"/>
      <c r="K92" s="24"/>
      <c r="L92" s="24"/>
      <c r="M92" s="24"/>
      <c r="N92" s="24"/>
      <c r="O92" s="24"/>
      <c r="P92" s="24"/>
      <c r="Q92" s="24"/>
      <c r="R92" s="24"/>
      <c r="S92" s="24"/>
      <c r="T92" s="24"/>
      <c r="U92" s="24"/>
      <c r="V92" s="24"/>
      <c r="W92" s="24"/>
      <c r="X92" s="24"/>
      <c r="Y92" s="24"/>
      <c r="Z92" s="24">
        <v>36000000</v>
      </c>
      <c r="AA92" s="24"/>
      <c r="AB92" s="24"/>
      <c r="AC92" s="25">
        <f t="shared" si="63"/>
        <v>0</v>
      </c>
      <c r="AD92" s="24">
        <f t="shared" ref="AD92:AD104" si="74">SUM(AE92:AY92)</f>
        <v>0</v>
      </c>
      <c r="AE92" s="24"/>
      <c r="AF92" s="24"/>
      <c r="AG92" s="24"/>
      <c r="AH92" s="24"/>
      <c r="AI92" s="24"/>
      <c r="AJ92" s="24"/>
      <c r="AK92" s="24"/>
      <c r="AL92" s="24"/>
      <c r="AM92" s="24"/>
      <c r="AN92" s="24"/>
      <c r="AO92" s="24"/>
      <c r="AP92" s="24"/>
      <c r="AQ92" s="24"/>
      <c r="AR92" s="24"/>
      <c r="AS92" s="24"/>
      <c r="AT92" s="24"/>
      <c r="AU92" s="24"/>
      <c r="AV92" s="24"/>
      <c r="AW92" s="24"/>
      <c r="AX92" s="24"/>
      <c r="AY92" s="24"/>
      <c r="AZ92" s="25">
        <f t="shared" si="66"/>
        <v>1</v>
      </c>
      <c r="BA92" s="24">
        <f t="shared" si="53"/>
        <v>36000000</v>
      </c>
      <c r="BB92" s="24">
        <f t="shared" ref="BB92:BQ104" si="75">H92-AE92</f>
        <v>0</v>
      </c>
      <c r="BC92" s="24">
        <f t="shared" si="75"/>
        <v>0</v>
      </c>
      <c r="BD92" s="24">
        <f t="shared" si="75"/>
        <v>0</v>
      </c>
      <c r="BE92" s="24">
        <f t="shared" si="75"/>
        <v>0</v>
      </c>
      <c r="BF92" s="24">
        <f t="shared" si="75"/>
        <v>0</v>
      </c>
      <c r="BG92" s="24">
        <f t="shared" si="75"/>
        <v>0</v>
      </c>
      <c r="BH92" s="24">
        <f t="shared" si="75"/>
        <v>0</v>
      </c>
      <c r="BI92" s="24">
        <f t="shared" si="75"/>
        <v>0</v>
      </c>
      <c r="BJ92" s="24">
        <f t="shared" si="75"/>
        <v>0</v>
      </c>
      <c r="BK92" s="24">
        <f t="shared" si="75"/>
        <v>0</v>
      </c>
      <c r="BL92" s="24">
        <f t="shared" si="75"/>
        <v>0</v>
      </c>
      <c r="BM92" s="24">
        <f t="shared" si="75"/>
        <v>0</v>
      </c>
      <c r="BN92" s="24">
        <f t="shared" si="75"/>
        <v>0</v>
      </c>
      <c r="BO92" s="24">
        <f t="shared" si="75"/>
        <v>0</v>
      </c>
      <c r="BP92" s="24">
        <f t="shared" si="75"/>
        <v>0</v>
      </c>
      <c r="BQ92" s="24">
        <f t="shared" si="75"/>
        <v>0</v>
      </c>
      <c r="BR92" s="24">
        <f t="shared" ref="BR92:BV104" si="76">X92-AU92</f>
        <v>0</v>
      </c>
      <c r="BS92" s="24">
        <f t="shared" si="76"/>
        <v>0</v>
      </c>
      <c r="BT92" s="24">
        <f t="shared" si="76"/>
        <v>36000000</v>
      </c>
      <c r="BU92" s="24">
        <f t="shared" si="76"/>
        <v>0</v>
      </c>
      <c r="BV92" s="24">
        <f t="shared" si="76"/>
        <v>0</v>
      </c>
      <c r="BW92" s="25">
        <f t="shared" si="64"/>
        <v>0</v>
      </c>
      <c r="BX92" s="24">
        <f t="shared" ref="BX92:BX104" si="77">SUM(BY92:CS92)</f>
        <v>0</v>
      </c>
      <c r="BY92" s="24"/>
      <c r="BZ92" s="24"/>
      <c r="CA92" s="24"/>
      <c r="CB92" s="24"/>
      <c r="CC92" s="24"/>
      <c r="CD92" s="24"/>
      <c r="CE92" s="24"/>
      <c r="CF92" s="24"/>
      <c r="CG92" s="24"/>
      <c r="CH92" s="24"/>
      <c r="CI92" s="24"/>
      <c r="CJ92" s="24"/>
      <c r="CK92" s="24"/>
      <c r="CL92" s="24"/>
      <c r="CM92" s="24"/>
      <c r="CN92" s="24"/>
      <c r="CO92" s="24"/>
      <c r="CP92" s="24"/>
      <c r="CQ92" s="24"/>
      <c r="CR92" s="24"/>
      <c r="CS92" s="24"/>
      <c r="CT92" s="25">
        <f t="shared" si="57"/>
        <v>1</v>
      </c>
      <c r="CU92" s="24">
        <f t="shared" si="37"/>
        <v>36000000</v>
      </c>
      <c r="CV92" s="24">
        <f t="shared" ref="CV92:CX104" si="78">H92-BY92</f>
        <v>0</v>
      </c>
      <c r="CW92" s="24">
        <f t="shared" si="78"/>
        <v>0</v>
      </c>
      <c r="CX92" s="24"/>
      <c r="CY92" s="24">
        <f t="shared" ref="CY92:DN104" si="79">K92-CB92</f>
        <v>0</v>
      </c>
      <c r="CZ92" s="24">
        <f t="shared" si="79"/>
        <v>0</v>
      </c>
      <c r="DA92" s="24">
        <f t="shared" si="79"/>
        <v>0</v>
      </c>
      <c r="DB92" s="24">
        <f t="shared" si="79"/>
        <v>0</v>
      </c>
      <c r="DC92" s="24">
        <f t="shared" si="79"/>
        <v>0</v>
      </c>
      <c r="DD92" s="24">
        <f t="shared" si="79"/>
        <v>0</v>
      </c>
      <c r="DE92" s="24">
        <f t="shared" si="79"/>
        <v>0</v>
      </c>
      <c r="DF92" s="24">
        <f t="shared" si="79"/>
        <v>0</v>
      </c>
      <c r="DG92" s="24">
        <f t="shared" si="79"/>
        <v>0</v>
      </c>
      <c r="DH92" s="24">
        <f t="shared" si="79"/>
        <v>0</v>
      </c>
      <c r="DI92" s="24">
        <f t="shared" si="79"/>
        <v>0</v>
      </c>
      <c r="DJ92" s="24">
        <f t="shared" si="79"/>
        <v>0</v>
      </c>
      <c r="DK92" s="24">
        <f t="shared" si="79"/>
        <v>0</v>
      </c>
      <c r="DL92" s="24">
        <f t="shared" si="79"/>
        <v>0</v>
      </c>
      <c r="DM92" s="24">
        <f t="shared" si="79"/>
        <v>0</v>
      </c>
      <c r="DN92" s="24">
        <f t="shared" si="79"/>
        <v>36000000</v>
      </c>
      <c r="DO92" s="24">
        <f t="shared" ref="DO92:DP104" si="80">AA92-CR92</f>
        <v>0</v>
      </c>
      <c r="DP92" s="24">
        <f t="shared" si="80"/>
        <v>0</v>
      </c>
    </row>
    <row r="93" spans="1:120" s="47" customFormat="1" ht="22.5" customHeight="1" x14ac:dyDescent="0.25">
      <c r="A93" s="196"/>
      <c r="B93" s="192"/>
      <c r="C93" s="50" t="s">
        <v>275</v>
      </c>
      <c r="D93" s="32" t="s">
        <v>276</v>
      </c>
      <c r="E93" s="22">
        <v>301</v>
      </c>
      <c r="F93" s="23" t="s">
        <v>274</v>
      </c>
      <c r="G93" s="24">
        <f t="shared" si="73"/>
        <v>100000000</v>
      </c>
      <c r="H93" s="24"/>
      <c r="I93" s="24"/>
      <c r="J93" s="24"/>
      <c r="K93" s="24"/>
      <c r="L93" s="24"/>
      <c r="M93" s="24"/>
      <c r="N93" s="24"/>
      <c r="O93" s="24"/>
      <c r="P93" s="24"/>
      <c r="Q93" s="24"/>
      <c r="R93" s="24"/>
      <c r="S93" s="24"/>
      <c r="T93" s="24"/>
      <c r="U93" s="24"/>
      <c r="V93" s="24"/>
      <c r="W93" s="24"/>
      <c r="X93" s="24"/>
      <c r="Y93" s="24"/>
      <c r="Z93" s="24">
        <v>100000000</v>
      </c>
      <c r="AA93" s="24"/>
      <c r="AB93" s="24"/>
      <c r="AC93" s="25">
        <f t="shared" si="63"/>
        <v>0.91534647000000002</v>
      </c>
      <c r="AD93" s="24">
        <f t="shared" si="74"/>
        <v>91534647</v>
      </c>
      <c r="AE93" s="24"/>
      <c r="AF93" s="24"/>
      <c r="AG93" s="24"/>
      <c r="AH93" s="24"/>
      <c r="AI93" s="24"/>
      <c r="AJ93" s="24"/>
      <c r="AK93" s="24"/>
      <c r="AL93" s="24"/>
      <c r="AM93" s="24"/>
      <c r="AN93" s="24"/>
      <c r="AO93" s="24"/>
      <c r="AP93" s="24"/>
      <c r="AQ93" s="24"/>
      <c r="AR93" s="24"/>
      <c r="AS93" s="24"/>
      <c r="AT93" s="24"/>
      <c r="AU93" s="24"/>
      <c r="AV93" s="24"/>
      <c r="AW93" s="24">
        <f>+'[1]FEBRERO 2018'!$AB$263</f>
        <v>91534647</v>
      </c>
      <c r="AX93" s="24"/>
      <c r="AY93" s="24"/>
      <c r="AZ93" s="25">
        <f t="shared" si="66"/>
        <v>8.4653529999999977E-2</v>
      </c>
      <c r="BA93" s="24">
        <f t="shared" si="53"/>
        <v>8465353</v>
      </c>
      <c r="BB93" s="24">
        <f t="shared" si="75"/>
        <v>0</v>
      </c>
      <c r="BC93" s="24">
        <f t="shared" si="75"/>
        <v>0</v>
      </c>
      <c r="BD93" s="24">
        <f t="shared" si="75"/>
        <v>0</v>
      </c>
      <c r="BE93" s="24">
        <f t="shared" si="75"/>
        <v>0</v>
      </c>
      <c r="BF93" s="24">
        <f t="shared" si="75"/>
        <v>0</v>
      </c>
      <c r="BG93" s="24">
        <f t="shared" si="75"/>
        <v>0</v>
      </c>
      <c r="BH93" s="24">
        <f t="shared" si="75"/>
        <v>0</v>
      </c>
      <c r="BI93" s="24">
        <f t="shared" si="75"/>
        <v>0</v>
      </c>
      <c r="BJ93" s="24">
        <f t="shared" si="75"/>
        <v>0</v>
      </c>
      <c r="BK93" s="24">
        <f t="shared" si="75"/>
        <v>0</v>
      </c>
      <c r="BL93" s="24">
        <f t="shared" si="75"/>
        <v>0</v>
      </c>
      <c r="BM93" s="24">
        <f t="shared" si="75"/>
        <v>0</v>
      </c>
      <c r="BN93" s="24">
        <f t="shared" si="75"/>
        <v>0</v>
      </c>
      <c r="BO93" s="24">
        <f t="shared" si="75"/>
        <v>0</v>
      </c>
      <c r="BP93" s="24">
        <f t="shared" si="75"/>
        <v>0</v>
      </c>
      <c r="BQ93" s="24">
        <f t="shared" si="75"/>
        <v>0</v>
      </c>
      <c r="BR93" s="24">
        <f t="shared" si="76"/>
        <v>0</v>
      </c>
      <c r="BS93" s="24">
        <f t="shared" si="76"/>
        <v>0</v>
      </c>
      <c r="BT93" s="24">
        <f t="shared" si="76"/>
        <v>8465353</v>
      </c>
      <c r="BU93" s="24">
        <f t="shared" si="76"/>
        <v>0</v>
      </c>
      <c r="BV93" s="24">
        <f t="shared" si="76"/>
        <v>0</v>
      </c>
      <c r="BW93" s="25">
        <f t="shared" si="64"/>
        <v>0.76411267000000005</v>
      </c>
      <c r="BX93" s="24">
        <f t="shared" si="77"/>
        <v>76411267</v>
      </c>
      <c r="BY93" s="24"/>
      <c r="BZ93" s="24"/>
      <c r="CA93" s="24"/>
      <c r="CB93" s="24"/>
      <c r="CC93" s="24"/>
      <c r="CD93" s="24"/>
      <c r="CE93" s="24"/>
      <c r="CF93" s="24"/>
      <c r="CG93" s="24"/>
      <c r="CH93" s="24"/>
      <c r="CI93" s="24"/>
      <c r="CJ93" s="24"/>
      <c r="CK93" s="24"/>
      <c r="CL93" s="24"/>
      <c r="CM93" s="24"/>
      <c r="CN93" s="24"/>
      <c r="CO93" s="24"/>
      <c r="CP93" s="24"/>
      <c r="CQ93" s="24">
        <f>+'[1]FEBRERO 2018'!$H$261</f>
        <v>76411267</v>
      </c>
      <c r="CR93" s="24"/>
      <c r="CS93" s="24"/>
      <c r="CT93" s="25">
        <f t="shared" si="57"/>
        <v>0.23588732999999995</v>
      </c>
      <c r="CU93" s="24">
        <f t="shared" si="37"/>
        <v>23588733</v>
      </c>
      <c r="CV93" s="24">
        <f t="shared" si="78"/>
        <v>0</v>
      </c>
      <c r="CW93" s="24">
        <f t="shared" si="78"/>
        <v>0</v>
      </c>
      <c r="CX93" s="24"/>
      <c r="CY93" s="24">
        <f t="shared" si="79"/>
        <v>0</v>
      </c>
      <c r="CZ93" s="24">
        <f t="shared" si="79"/>
        <v>0</v>
      </c>
      <c r="DA93" s="24">
        <f t="shared" si="79"/>
        <v>0</v>
      </c>
      <c r="DB93" s="24">
        <f t="shared" si="79"/>
        <v>0</v>
      </c>
      <c r="DC93" s="24">
        <f t="shared" si="79"/>
        <v>0</v>
      </c>
      <c r="DD93" s="24">
        <f t="shared" si="79"/>
        <v>0</v>
      </c>
      <c r="DE93" s="24">
        <f t="shared" si="79"/>
        <v>0</v>
      </c>
      <c r="DF93" s="24">
        <f t="shared" si="79"/>
        <v>0</v>
      </c>
      <c r="DG93" s="24">
        <f t="shared" si="79"/>
        <v>0</v>
      </c>
      <c r="DH93" s="24">
        <f t="shared" si="79"/>
        <v>0</v>
      </c>
      <c r="DI93" s="24">
        <f t="shared" si="79"/>
        <v>0</v>
      </c>
      <c r="DJ93" s="24">
        <f t="shared" si="79"/>
        <v>0</v>
      </c>
      <c r="DK93" s="24">
        <f t="shared" si="79"/>
        <v>0</v>
      </c>
      <c r="DL93" s="24">
        <f t="shared" si="79"/>
        <v>0</v>
      </c>
      <c r="DM93" s="24">
        <f t="shared" si="79"/>
        <v>0</v>
      </c>
      <c r="DN93" s="24">
        <f t="shared" si="79"/>
        <v>23588733</v>
      </c>
      <c r="DO93" s="24">
        <f t="shared" si="80"/>
        <v>0</v>
      </c>
      <c r="DP93" s="24">
        <f t="shared" si="80"/>
        <v>0</v>
      </c>
    </row>
    <row r="94" spans="1:120" s="47" customFormat="1" ht="29.25" customHeight="1" x14ac:dyDescent="0.25">
      <c r="A94" s="196"/>
      <c r="B94" s="192"/>
      <c r="C94" s="50" t="s">
        <v>277</v>
      </c>
      <c r="D94" s="32" t="s">
        <v>278</v>
      </c>
      <c r="E94" s="22">
        <v>301</v>
      </c>
      <c r="F94" s="23" t="s">
        <v>274</v>
      </c>
      <c r="G94" s="24">
        <f t="shared" si="73"/>
        <v>32000000</v>
      </c>
      <c r="H94" s="24"/>
      <c r="I94" s="24"/>
      <c r="J94" s="24"/>
      <c r="K94" s="24"/>
      <c r="L94" s="24"/>
      <c r="M94" s="24"/>
      <c r="N94" s="24"/>
      <c r="O94" s="24"/>
      <c r="P94" s="24"/>
      <c r="Q94" s="24"/>
      <c r="R94" s="24"/>
      <c r="S94" s="24"/>
      <c r="T94" s="24"/>
      <c r="U94" s="24"/>
      <c r="V94" s="24"/>
      <c r="W94" s="24"/>
      <c r="X94" s="24"/>
      <c r="Y94" s="24"/>
      <c r="Z94" s="24">
        <v>32000000</v>
      </c>
      <c r="AA94" s="24"/>
      <c r="AB94" s="24"/>
      <c r="AC94" s="25">
        <f t="shared" si="63"/>
        <v>0.340034</v>
      </c>
      <c r="AD94" s="24">
        <f t="shared" si="74"/>
        <v>10881088</v>
      </c>
      <c r="AE94" s="24"/>
      <c r="AF94" s="24"/>
      <c r="AG94" s="24"/>
      <c r="AH94" s="24"/>
      <c r="AI94" s="24"/>
      <c r="AJ94" s="24"/>
      <c r="AK94" s="24"/>
      <c r="AL94" s="24"/>
      <c r="AM94" s="24"/>
      <c r="AN94" s="24"/>
      <c r="AO94" s="24"/>
      <c r="AP94" s="24"/>
      <c r="AQ94" s="24"/>
      <c r="AR94" s="24"/>
      <c r="AS94" s="24"/>
      <c r="AT94" s="24"/>
      <c r="AU94" s="24"/>
      <c r="AV94" s="24"/>
      <c r="AW94" s="24">
        <f>+'[2]ENERO 2018'!$AB$252</f>
        <v>10881088</v>
      </c>
      <c r="AX94" s="24"/>
      <c r="AY94" s="24"/>
      <c r="AZ94" s="25">
        <f t="shared" si="66"/>
        <v>0.65996600000000005</v>
      </c>
      <c r="BA94" s="24">
        <f t="shared" si="53"/>
        <v>21118912</v>
      </c>
      <c r="BB94" s="24">
        <f t="shared" si="75"/>
        <v>0</v>
      </c>
      <c r="BC94" s="24">
        <f t="shared" si="75"/>
        <v>0</v>
      </c>
      <c r="BD94" s="24">
        <f t="shared" si="75"/>
        <v>0</v>
      </c>
      <c r="BE94" s="24">
        <f t="shared" si="75"/>
        <v>0</v>
      </c>
      <c r="BF94" s="24">
        <f t="shared" si="75"/>
        <v>0</v>
      </c>
      <c r="BG94" s="24">
        <f t="shared" si="75"/>
        <v>0</v>
      </c>
      <c r="BH94" s="24">
        <f t="shared" si="75"/>
        <v>0</v>
      </c>
      <c r="BI94" s="24">
        <f t="shared" si="75"/>
        <v>0</v>
      </c>
      <c r="BJ94" s="24">
        <f t="shared" si="75"/>
        <v>0</v>
      </c>
      <c r="BK94" s="24">
        <f t="shared" si="75"/>
        <v>0</v>
      </c>
      <c r="BL94" s="24">
        <f t="shared" si="75"/>
        <v>0</v>
      </c>
      <c r="BM94" s="24">
        <f t="shared" si="75"/>
        <v>0</v>
      </c>
      <c r="BN94" s="24">
        <f t="shared" si="75"/>
        <v>0</v>
      </c>
      <c r="BO94" s="24">
        <f t="shared" si="75"/>
        <v>0</v>
      </c>
      <c r="BP94" s="24">
        <f t="shared" si="75"/>
        <v>0</v>
      </c>
      <c r="BQ94" s="24">
        <f t="shared" si="75"/>
        <v>0</v>
      </c>
      <c r="BR94" s="24">
        <f t="shared" si="76"/>
        <v>0</v>
      </c>
      <c r="BS94" s="24">
        <f t="shared" si="76"/>
        <v>0</v>
      </c>
      <c r="BT94" s="24">
        <f t="shared" si="76"/>
        <v>21118912</v>
      </c>
      <c r="BU94" s="24">
        <f t="shared" si="76"/>
        <v>0</v>
      </c>
      <c r="BV94" s="24">
        <f t="shared" si="76"/>
        <v>0</v>
      </c>
      <c r="BW94" s="25">
        <f t="shared" si="64"/>
        <v>0.30808449999999998</v>
      </c>
      <c r="BX94" s="24">
        <f t="shared" si="77"/>
        <v>9858704</v>
      </c>
      <c r="BY94" s="24"/>
      <c r="BZ94" s="24"/>
      <c r="CA94" s="24"/>
      <c r="CB94" s="24"/>
      <c r="CC94" s="24"/>
      <c r="CD94" s="24"/>
      <c r="CE94" s="24"/>
      <c r="CF94" s="24"/>
      <c r="CG94" s="24"/>
      <c r="CH94" s="24"/>
      <c r="CI94" s="24"/>
      <c r="CJ94" s="24"/>
      <c r="CK94" s="24"/>
      <c r="CL94" s="24"/>
      <c r="CM94" s="24"/>
      <c r="CN94" s="24"/>
      <c r="CO94" s="24"/>
      <c r="CP94" s="24"/>
      <c r="CQ94" s="24">
        <f>+'[1]FEBRERO 2018'!$H$282</f>
        <v>9858704</v>
      </c>
      <c r="CR94" s="24"/>
      <c r="CS94" s="24"/>
      <c r="CT94" s="25">
        <f t="shared" si="57"/>
        <v>0.69191550000000002</v>
      </c>
      <c r="CU94" s="24">
        <f t="shared" si="37"/>
        <v>22141296</v>
      </c>
      <c r="CV94" s="24">
        <f t="shared" si="78"/>
        <v>0</v>
      </c>
      <c r="CW94" s="24">
        <f t="shared" si="78"/>
        <v>0</v>
      </c>
      <c r="CX94" s="24"/>
      <c r="CY94" s="24">
        <f t="shared" si="79"/>
        <v>0</v>
      </c>
      <c r="CZ94" s="24">
        <f t="shared" si="79"/>
        <v>0</v>
      </c>
      <c r="DA94" s="24">
        <f t="shared" si="79"/>
        <v>0</v>
      </c>
      <c r="DB94" s="24">
        <f t="shared" si="79"/>
        <v>0</v>
      </c>
      <c r="DC94" s="24">
        <f t="shared" si="79"/>
        <v>0</v>
      </c>
      <c r="DD94" s="24">
        <f t="shared" si="79"/>
        <v>0</v>
      </c>
      <c r="DE94" s="24">
        <f t="shared" si="79"/>
        <v>0</v>
      </c>
      <c r="DF94" s="24">
        <f t="shared" si="79"/>
        <v>0</v>
      </c>
      <c r="DG94" s="24">
        <f t="shared" si="79"/>
        <v>0</v>
      </c>
      <c r="DH94" s="24">
        <f t="shared" si="79"/>
        <v>0</v>
      </c>
      <c r="DI94" s="24">
        <f t="shared" si="79"/>
        <v>0</v>
      </c>
      <c r="DJ94" s="24">
        <f t="shared" si="79"/>
        <v>0</v>
      </c>
      <c r="DK94" s="24">
        <f t="shared" si="79"/>
        <v>0</v>
      </c>
      <c r="DL94" s="24">
        <f t="shared" si="79"/>
        <v>0</v>
      </c>
      <c r="DM94" s="24">
        <f t="shared" si="79"/>
        <v>0</v>
      </c>
      <c r="DN94" s="24">
        <f t="shared" si="79"/>
        <v>22141296</v>
      </c>
      <c r="DO94" s="24">
        <f t="shared" si="80"/>
        <v>0</v>
      </c>
      <c r="DP94" s="24">
        <f t="shared" si="80"/>
        <v>0</v>
      </c>
    </row>
    <row r="95" spans="1:120" ht="51.75" customHeight="1" x14ac:dyDescent="0.25">
      <c r="A95" s="196"/>
      <c r="B95" s="67" t="s">
        <v>279</v>
      </c>
      <c r="C95" s="84" t="s">
        <v>280</v>
      </c>
      <c r="D95" s="21" t="s">
        <v>281</v>
      </c>
      <c r="E95" s="22">
        <v>301</v>
      </c>
      <c r="F95" s="23" t="s">
        <v>282</v>
      </c>
      <c r="G95" s="24">
        <f t="shared" si="73"/>
        <v>303500000</v>
      </c>
      <c r="H95" s="24"/>
      <c r="I95" s="24"/>
      <c r="J95" s="24"/>
      <c r="K95" s="24"/>
      <c r="L95" s="24"/>
      <c r="M95" s="24"/>
      <c r="N95" s="24"/>
      <c r="O95" s="24"/>
      <c r="P95" s="24"/>
      <c r="Q95" s="24"/>
      <c r="R95" s="24"/>
      <c r="S95" s="24"/>
      <c r="T95" s="24"/>
      <c r="U95" s="24"/>
      <c r="V95" s="24"/>
      <c r="W95" s="24"/>
      <c r="X95" s="24"/>
      <c r="Y95" s="24">
        <v>300000000</v>
      </c>
      <c r="Z95" s="24"/>
      <c r="AA95" s="24"/>
      <c r="AB95" s="24">
        <v>3500000</v>
      </c>
      <c r="AC95" s="25">
        <f t="shared" si="63"/>
        <v>0.82202321252059307</v>
      </c>
      <c r="AD95" s="24">
        <f t="shared" si="74"/>
        <v>249484045</v>
      </c>
      <c r="AE95" s="24"/>
      <c r="AF95" s="24"/>
      <c r="AG95" s="24"/>
      <c r="AH95" s="24"/>
      <c r="AI95" s="24"/>
      <c r="AJ95" s="24"/>
      <c r="AK95" s="24"/>
      <c r="AL95" s="24"/>
      <c r="AM95" s="24"/>
      <c r="AN95" s="24"/>
      <c r="AO95" s="24"/>
      <c r="AP95" s="24"/>
      <c r="AQ95" s="24"/>
      <c r="AR95" s="24"/>
      <c r="AS95" s="24"/>
      <c r="AT95" s="24"/>
      <c r="AU95" s="24"/>
      <c r="AV95" s="24">
        <f>+'[1]FEBRERO 2018'!$AA$293</f>
        <v>249484045</v>
      </c>
      <c r="AW95" s="24"/>
      <c r="AX95" s="24"/>
      <c r="AY95" s="24"/>
      <c r="AZ95" s="25">
        <f t="shared" si="66"/>
        <v>0.17797678747940693</v>
      </c>
      <c r="BA95" s="24">
        <f t="shared" si="53"/>
        <v>54015955</v>
      </c>
      <c r="BB95" s="24">
        <f t="shared" si="75"/>
        <v>0</v>
      </c>
      <c r="BC95" s="24">
        <f t="shared" si="75"/>
        <v>0</v>
      </c>
      <c r="BD95" s="24">
        <f t="shared" si="75"/>
        <v>0</v>
      </c>
      <c r="BE95" s="24">
        <f t="shared" si="75"/>
        <v>0</v>
      </c>
      <c r="BF95" s="24">
        <f t="shared" si="75"/>
        <v>0</v>
      </c>
      <c r="BG95" s="24">
        <f t="shared" si="75"/>
        <v>0</v>
      </c>
      <c r="BH95" s="24">
        <f t="shared" si="75"/>
        <v>0</v>
      </c>
      <c r="BI95" s="24">
        <f t="shared" si="75"/>
        <v>0</v>
      </c>
      <c r="BJ95" s="24">
        <f t="shared" si="75"/>
        <v>0</v>
      </c>
      <c r="BK95" s="24">
        <f t="shared" si="75"/>
        <v>0</v>
      </c>
      <c r="BL95" s="24">
        <f t="shared" si="75"/>
        <v>0</v>
      </c>
      <c r="BM95" s="24">
        <f t="shared" si="75"/>
        <v>0</v>
      </c>
      <c r="BN95" s="24">
        <f t="shared" si="75"/>
        <v>0</v>
      </c>
      <c r="BO95" s="24">
        <f t="shared" si="75"/>
        <v>0</v>
      </c>
      <c r="BP95" s="24">
        <f t="shared" si="75"/>
        <v>0</v>
      </c>
      <c r="BQ95" s="24">
        <f t="shared" si="75"/>
        <v>0</v>
      </c>
      <c r="BR95" s="24">
        <f t="shared" si="76"/>
        <v>0</v>
      </c>
      <c r="BS95" s="24">
        <f t="shared" si="76"/>
        <v>50515955</v>
      </c>
      <c r="BT95" s="24">
        <f t="shared" si="76"/>
        <v>0</v>
      </c>
      <c r="BU95" s="24">
        <f t="shared" si="76"/>
        <v>0</v>
      </c>
      <c r="BV95" s="24">
        <f t="shared" si="76"/>
        <v>3500000</v>
      </c>
      <c r="BW95" s="25">
        <f t="shared" si="64"/>
        <v>0.50308856672158153</v>
      </c>
      <c r="BX95" s="24">
        <f t="shared" si="77"/>
        <v>152687380</v>
      </c>
      <c r="BY95" s="24"/>
      <c r="BZ95" s="24"/>
      <c r="CA95" s="24"/>
      <c r="CB95" s="24"/>
      <c r="CC95" s="24"/>
      <c r="CD95" s="24"/>
      <c r="CE95" s="24"/>
      <c r="CF95" s="24"/>
      <c r="CG95" s="24"/>
      <c r="CH95" s="24"/>
      <c r="CI95" s="24"/>
      <c r="CJ95" s="24"/>
      <c r="CK95" s="24"/>
      <c r="CL95" s="24"/>
      <c r="CM95" s="24"/>
      <c r="CN95" s="24"/>
      <c r="CO95" s="24"/>
      <c r="CP95" s="24">
        <f>+'[1]FEBRERO 2018'!$H$291</f>
        <v>152687380</v>
      </c>
      <c r="CQ95" s="24"/>
      <c r="CR95" s="24"/>
      <c r="CS95" s="24"/>
      <c r="CT95" s="25">
        <f t="shared" si="57"/>
        <v>0.49691143327841847</v>
      </c>
      <c r="CU95" s="24">
        <f t="shared" si="37"/>
        <v>150812620</v>
      </c>
      <c r="CV95" s="24">
        <f t="shared" si="78"/>
        <v>0</v>
      </c>
      <c r="CW95" s="24">
        <f t="shared" si="78"/>
        <v>0</v>
      </c>
      <c r="CX95" s="24"/>
      <c r="CY95" s="24">
        <f t="shared" si="79"/>
        <v>0</v>
      </c>
      <c r="CZ95" s="24">
        <f t="shared" si="79"/>
        <v>0</v>
      </c>
      <c r="DA95" s="24">
        <f t="shared" si="79"/>
        <v>0</v>
      </c>
      <c r="DB95" s="24">
        <f t="shared" si="79"/>
        <v>0</v>
      </c>
      <c r="DC95" s="24">
        <f t="shared" si="79"/>
        <v>0</v>
      </c>
      <c r="DD95" s="24">
        <f t="shared" si="79"/>
        <v>0</v>
      </c>
      <c r="DE95" s="24">
        <f t="shared" si="79"/>
        <v>0</v>
      </c>
      <c r="DF95" s="24">
        <f t="shared" si="79"/>
        <v>0</v>
      </c>
      <c r="DG95" s="24">
        <f t="shared" si="79"/>
        <v>0</v>
      </c>
      <c r="DH95" s="24">
        <f t="shared" si="79"/>
        <v>0</v>
      </c>
      <c r="DI95" s="24">
        <f t="shared" si="79"/>
        <v>0</v>
      </c>
      <c r="DJ95" s="24">
        <f t="shared" si="79"/>
        <v>0</v>
      </c>
      <c r="DK95" s="24">
        <f t="shared" si="79"/>
        <v>0</v>
      </c>
      <c r="DL95" s="24">
        <f t="shared" si="79"/>
        <v>0</v>
      </c>
      <c r="DM95" s="24">
        <f t="shared" si="79"/>
        <v>147312620</v>
      </c>
      <c r="DN95" s="24">
        <f t="shared" si="79"/>
        <v>0</v>
      </c>
      <c r="DO95" s="24">
        <f t="shared" si="80"/>
        <v>0</v>
      </c>
      <c r="DP95" s="24">
        <f t="shared" si="80"/>
        <v>3500000</v>
      </c>
    </row>
    <row r="96" spans="1:120" ht="50.25" customHeight="1" x14ac:dyDescent="0.25">
      <c r="A96" s="196"/>
      <c r="B96" s="53" t="s">
        <v>283</v>
      </c>
      <c r="C96" s="50" t="s">
        <v>284</v>
      </c>
      <c r="D96" s="21" t="s">
        <v>285</v>
      </c>
      <c r="E96" s="22">
        <v>301</v>
      </c>
      <c r="F96" s="23" t="s">
        <v>282</v>
      </c>
      <c r="G96" s="24">
        <f t="shared" si="73"/>
        <v>310500000</v>
      </c>
      <c r="H96" s="24"/>
      <c r="I96" s="24"/>
      <c r="J96" s="24"/>
      <c r="K96" s="24"/>
      <c r="L96" s="24"/>
      <c r="M96" s="24"/>
      <c r="N96" s="24"/>
      <c r="O96" s="24"/>
      <c r="P96" s="24"/>
      <c r="Q96" s="24"/>
      <c r="R96" s="24"/>
      <c r="S96" s="24"/>
      <c r="T96" s="24"/>
      <c r="U96" s="24"/>
      <c r="V96" s="24"/>
      <c r="W96" s="24"/>
      <c r="X96" s="24"/>
      <c r="Y96" s="24">
        <v>300000000</v>
      </c>
      <c r="Z96" s="24"/>
      <c r="AA96" s="24"/>
      <c r="AB96" s="24">
        <v>10500000</v>
      </c>
      <c r="AC96" s="25">
        <f t="shared" si="63"/>
        <v>0.96386874074074069</v>
      </c>
      <c r="AD96" s="24">
        <f t="shared" si="74"/>
        <v>299281244</v>
      </c>
      <c r="AE96" s="24"/>
      <c r="AF96" s="24"/>
      <c r="AG96" s="24"/>
      <c r="AH96" s="24"/>
      <c r="AI96" s="24"/>
      <c r="AJ96" s="24"/>
      <c r="AK96" s="24"/>
      <c r="AL96" s="24"/>
      <c r="AM96" s="24"/>
      <c r="AN96" s="24"/>
      <c r="AO96" s="24"/>
      <c r="AP96" s="24"/>
      <c r="AQ96" s="24"/>
      <c r="AR96" s="24"/>
      <c r="AS96" s="24"/>
      <c r="AT96" s="24"/>
      <c r="AU96" s="24"/>
      <c r="AV96" s="24">
        <f>+'[2]ENERO 2018'!$AA$288</f>
        <v>299281244</v>
      </c>
      <c r="AW96" s="24"/>
      <c r="AX96" s="24"/>
      <c r="AY96" s="24"/>
      <c r="AZ96" s="25">
        <f t="shared" si="66"/>
        <v>3.6131259259259307E-2</v>
      </c>
      <c r="BA96" s="24">
        <f t="shared" si="53"/>
        <v>11218756</v>
      </c>
      <c r="BB96" s="24">
        <f t="shared" si="75"/>
        <v>0</v>
      </c>
      <c r="BC96" s="24">
        <f t="shared" si="75"/>
        <v>0</v>
      </c>
      <c r="BD96" s="24">
        <f t="shared" si="75"/>
        <v>0</v>
      </c>
      <c r="BE96" s="24">
        <f t="shared" si="75"/>
        <v>0</v>
      </c>
      <c r="BF96" s="24">
        <f t="shared" si="75"/>
        <v>0</v>
      </c>
      <c r="BG96" s="24">
        <f t="shared" si="75"/>
        <v>0</v>
      </c>
      <c r="BH96" s="24">
        <f t="shared" si="75"/>
        <v>0</v>
      </c>
      <c r="BI96" s="24">
        <f t="shared" si="75"/>
        <v>0</v>
      </c>
      <c r="BJ96" s="24">
        <f t="shared" si="75"/>
        <v>0</v>
      </c>
      <c r="BK96" s="24">
        <f t="shared" si="75"/>
        <v>0</v>
      </c>
      <c r="BL96" s="24">
        <f t="shared" si="75"/>
        <v>0</v>
      </c>
      <c r="BM96" s="24">
        <f t="shared" si="75"/>
        <v>0</v>
      </c>
      <c r="BN96" s="24">
        <f t="shared" si="75"/>
        <v>0</v>
      </c>
      <c r="BO96" s="24">
        <f t="shared" si="75"/>
        <v>0</v>
      </c>
      <c r="BP96" s="24">
        <f t="shared" si="75"/>
        <v>0</v>
      </c>
      <c r="BQ96" s="24">
        <f t="shared" si="75"/>
        <v>0</v>
      </c>
      <c r="BR96" s="24">
        <f t="shared" si="76"/>
        <v>0</v>
      </c>
      <c r="BS96" s="24">
        <f t="shared" si="76"/>
        <v>718756</v>
      </c>
      <c r="BT96" s="24">
        <f t="shared" si="76"/>
        <v>0</v>
      </c>
      <c r="BU96" s="24">
        <f t="shared" si="76"/>
        <v>0</v>
      </c>
      <c r="BV96" s="24">
        <f t="shared" si="76"/>
        <v>10500000</v>
      </c>
      <c r="BW96" s="25">
        <f t="shared" si="64"/>
        <v>0.82630603864734298</v>
      </c>
      <c r="BX96" s="24">
        <f t="shared" si="77"/>
        <v>256568025</v>
      </c>
      <c r="BY96" s="24"/>
      <c r="BZ96" s="24"/>
      <c r="CA96" s="24"/>
      <c r="CB96" s="24"/>
      <c r="CC96" s="24"/>
      <c r="CD96" s="24"/>
      <c r="CE96" s="24"/>
      <c r="CF96" s="24"/>
      <c r="CG96" s="24"/>
      <c r="CH96" s="24"/>
      <c r="CI96" s="24"/>
      <c r="CJ96" s="24"/>
      <c r="CK96" s="24"/>
      <c r="CL96" s="24"/>
      <c r="CM96" s="24"/>
      <c r="CN96" s="24"/>
      <c r="CO96" s="24"/>
      <c r="CP96" s="24">
        <f>+'[1]FEBRERO 2018'!$H$322</f>
        <v>256568025</v>
      </c>
      <c r="CQ96" s="24"/>
      <c r="CR96" s="24"/>
      <c r="CS96" s="24"/>
      <c r="CT96" s="25">
        <f t="shared" si="57"/>
        <v>0.17369396135265702</v>
      </c>
      <c r="CU96" s="24">
        <f t="shared" si="37"/>
        <v>53931975</v>
      </c>
      <c r="CV96" s="24">
        <f t="shared" si="78"/>
        <v>0</v>
      </c>
      <c r="CW96" s="24">
        <f t="shared" si="78"/>
        <v>0</v>
      </c>
      <c r="CX96" s="24"/>
      <c r="CY96" s="24">
        <f t="shared" si="79"/>
        <v>0</v>
      </c>
      <c r="CZ96" s="24">
        <f t="shared" si="79"/>
        <v>0</v>
      </c>
      <c r="DA96" s="24">
        <f t="shared" si="79"/>
        <v>0</v>
      </c>
      <c r="DB96" s="24">
        <f t="shared" si="79"/>
        <v>0</v>
      </c>
      <c r="DC96" s="24">
        <f t="shared" si="79"/>
        <v>0</v>
      </c>
      <c r="DD96" s="24">
        <f t="shared" si="79"/>
        <v>0</v>
      </c>
      <c r="DE96" s="24">
        <f t="shared" si="79"/>
        <v>0</v>
      </c>
      <c r="DF96" s="24">
        <f t="shared" si="79"/>
        <v>0</v>
      </c>
      <c r="DG96" s="24">
        <f t="shared" si="79"/>
        <v>0</v>
      </c>
      <c r="DH96" s="24">
        <f t="shared" si="79"/>
        <v>0</v>
      </c>
      <c r="DI96" s="24">
        <f t="shared" si="79"/>
        <v>0</v>
      </c>
      <c r="DJ96" s="24">
        <f t="shared" si="79"/>
        <v>0</v>
      </c>
      <c r="DK96" s="24">
        <f t="shared" si="79"/>
        <v>0</v>
      </c>
      <c r="DL96" s="24">
        <f t="shared" si="79"/>
        <v>0</v>
      </c>
      <c r="DM96" s="24">
        <f t="shared" si="79"/>
        <v>43431975</v>
      </c>
      <c r="DN96" s="24">
        <f t="shared" si="79"/>
        <v>0</v>
      </c>
      <c r="DO96" s="24">
        <f t="shared" si="80"/>
        <v>0</v>
      </c>
      <c r="DP96" s="24">
        <f t="shared" si="80"/>
        <v>10500000</v>
      </c>
    </row>
    <row r="97" spans="1:120" ht="78" customHeight="1" x14ac:dyDescent="0.25">
      <c r="A97" s="196"/>
      <c r="B97" s="194" t="s">
        <v>286</v>
      </c>
      <c r="C97" s="50" t="s">
        <v>287</v>
      </c>
      <c r="D97" s="21" t="s">
        <v>288</v>
      </c>
      <c r="E97" s="22">
        <v>301</v>
      </c>
      <c r="F97" s="23" t="s">
        <v>289</v>
      </c>
      <c r="G97" s="24">
        <f t="shared" si="73"/>
        <v>86145765</v>
      </c>
      <c r="H97" s="24"/>
      <c r="I97" s="24"/>
      <c r="J97" s="24"/>
      <c r="K97" s="24"/>
      <c r="L97" s="24"/>
      <c r="M97" s="24"/>
      <c r="N97" s="24"/>
      <c r="O97" s="24"/>
      <c r="P97" s="24"/>
      <c r="Q97" s="24"/>
      <c r="R97" s="24"/>
      <c r="S97" s="24"/>
      <c r="T97" s="24"/>
      <c r="U97" s="24"/>
      <c r="V97" s="24"/>
      <c r="W97" s="24"/>
      <c r="X97" s="24"/>
      <c r="Y97" s="24"/>
      <c r="Z97" s="24">
        <v>40000000</v>
      </c>
      <c r="AA97" s="24"/>
      <c r="AB97" s="24">
        <f>44000000+2145765</f>
        <v>46145765</v>
      </c>
      <c r="AC97" s="25">
        <f t="shared" si="63"/>
        <v>0.27859756077388131</v>
      </c>
      <c r="AD97" s="24">
        <f t="shared" si="74"/>
        <v>24000000</v>
      </c>
      <c r="AE97" s="24"/>
      <c r="AF97" s="24"/>
      <c r="AG97" s="24"/>
      <c r="AH97" s="24"/>
      <c r="AI97" s="24"/>
      <c r="AJ97" s="24"/>
      <c r="AK97" s="24"/>
      <c r="AL97" s="24"/>
      <c r="AM97" s="24"/>
      <c r="AN97" s="24"/>
      <c r="AO97" s="24"/>
      <c r="AP97" s="24"/>
      <c r="AQ97" s="24"/>
      <c r="AR97" s="24"/>
      <c r="AS97" s="24"/>
      <c r="AT97" s="24"/>
      <c r="AU97" s="24"/>
      <c r="AV97" s="24"/>
      <c r="AW97" s="24">
        <f>+'[1]FEBRERO 2018'!$AB$362</f>
        <v>4000000</v>
      </c>
      <c r="AX97" s="24"/>
      <c r="AY97" s="24">
        <f>+'[2]ENERO 2018'!$AF$325</f>
        <v>20000000</v>
      </c>
      <c r="AZ97" s="25">
        <f t="shared" si="66"/>
        <v>0.72140243922611869</v>
      </c>
      <c r="BA97" s="24">
        <f t="shared" si="53"/>
        <v>62145765</v>
      </c>
      <c r="BB97" s="24">
        <f t="shared" si="75"/>
        <v>0</v>
      </c>
      <c r="BC97" s="24">
        <f t="shared" si="75"/>
        <v>0</v>
      </c>
      <c r="BD97" s="24">
        <f t="shared" si="75"/>
        <v>0</v>
      </c>
      <c r="BE97" s="24">
        <f t="shared" si="75"/>
        <v>0</v>
      </c>
      <c r="BF97" s="24">
        <f t="shared" si="75"/>
        <v>0</v>
      </c>
      <c r="BG97" s="24">
        <f t="shared" si="75"/>
        <v>0</v>
      </c>
      <c r="BH97" s="24">
        <f t="shared" si="75"/>
        <v>0</v>
      </c>
      <c r="BI97" s="24">
        <f t="shared" si="75"/>
        <v>0</v>
      </c>
      <c r="BJ97" s="24">
        <f t="shared" si="75"/>
        <v>0</v>
      </c>
      <c r="BK97" s="24">
        <f t="shared" si="75"/>
        <v>0</v>
      </c>
      <c r="BL97" s="24">
        <f t="shared" si="75"/>
        <v>0</v>
      </c>
      <c r="BM97" s="24">
        <f t="shared" si="75"/>
        <v>0</v>
      </c>
      <c r="BN97" s="24">
        <f t="shared" si="75"/>
        <v>0</v>
      </c>
      <c r="BO97" s="24">
        <f t="shared" si="75"/>
        <v>0</v>
      </c>
      <c r="BP97" s="24">
        <f t="shared" si="75"/>
        <v>0</v>
      </c>
      <c r="BQ97" s="24">
        <f t="shared" si="75"/>
        <v>0</v>
      </c>
      <c r="BR97" s="24">
        <f t="shared" si="76"/>
        <v>0</v>
      </c>
      <c r="BS97" s="24">
        <f t="shared" si="76"/>
        <v>0</v>
      </c>
      <c r="BT97" s="24">
        <f t="shared" si="76"/>
        <v>36000000</v>
      </c>
      <c r="BU97" s="24">
        <f t="shared" si="76"/>
        <v>0</v>
      </c>
      <c r="BV97" s="24">
        <f t="shared" si="76"/>
        <v>26145765</v>
      </c>
      <c r="BW97" s="25">
        <f>+BX97/G97</f>
        <v>0.13922448770406765</v>
      </c>
      <c r="BX97" s="24">
        <f>SUM(BY97:CS97)</f>
        <v>11993600</v>
      </c>
      <c r="BY97" s="24"/>
      <c r="BZ97" s="24"/>
      <c r="CA97" s="24"/>
      <c r="CB97" s="24"/>
      <c r="CC97" s="24"/>
      <c r="CD97" s="24"/>
      <c r="CE97" s="24"/>
      <c r="CF97" s="24"/>
      <c r="CG97" s="24"/>
      <c r="CH97" s="24"/>
      <c r="CI97" s="24"/>
      <c r="CJ97" s="24"/>
      <c r="CK97" s="24"/>
      <c r="CL97" s="24"/>
      <c r="CM97" s="24"/>
      <c r="CN97" s="24"/>
      <c r="CO97" s="24"/>
      <c r="CP97" s="24"/>
      <c r="CQ97" s="24"/>
      <c r="CR97" s="24"/>
      <c r="CS97" s="24">
        <f>+'[2]ENERO 2018'!$H$323</f>
        <v>11993600</v>
      </c>
      <c r="CT97" s="25">
        <f>1-BW97</f>
        <v>0.86077551229593241</v>
      </c>
      <c r="CU97" s="24">
        <f t="shared" si="37"/>
        <v>74152165</v>
      </c>
      <c r="CV97" s="24">
        <f t="shared" si="78"/>
        <v>0</v>
      </c>
      <c r="CW97" s="24">
        <f t="shared" si="78"/>
        <v>0</v>
      </c>
      <c r="CX97" s="24"/>
      <c r="CY97" s="24">
        <f t="shared" si="79"/>
        <v>0</v>
      </c>
      <c r="CZ97" s="24">
        <f t="shared" si="79"/>
        <v>0</v>
      </c>
      <c r="DA97" s="24">
        <f t="shared" si="79"/>
        <v>0</v>
      </c>
      <c r="DB97" s="24">
        <f t="shared" si="79"/>
        <v>0</v>
      </c>
      <c r="DC97" s="24">
        <f t="shared" si="79"/>
        <v>0</v>
      </c>
      <c r="DD97" s="24">
        <f t="shared" si="79"/>
        <v>0</v>
      </c>
      <c r="DE97" s="24">
        <f t="shared" si="79"/>
        <v>0</v>
      </c>
      <c r="DF97" s="24">
        <f t="shared" si="79"/>
        <v>0</v>
      </c>
      <c r="DG97" s="24">
        <f t="shared" si="79"/>
        <v>0</v>
      </c>
      <c r="DH97" s="24">
        <f t="shared" si="79"/>
        <v>0</v>
      </c>
      <c r="DI97" s="24">
        <f t="shared" si="79"/>
        <v>0</v>
      </c>
      <c r="DJ97" s="24">
        <f t="shared" si="79"/>
        <v>0</v>
      </c>
      <c r="DK97" s="24">
        <f t="shared" si="79"/>
        <v>0</v>
      </c>
      <c r="DL97" s="24">
        <f t="shared" si="79"/>
        <v>0</v>
      </c>
      <c r="DM97" s="24">
        <f t="shared" si="79"/>
        <v>0</v>
      </c>
      <c r="DN97" s="24">
        <f t="shared" si="79"/>
        <v>40000000</v>
      </c>
      <c r="DO97" s="24">
        <f t="shared" si="80"/>
        <v>0</v>
      </c>
      <c r="DP97" s="24">
        <f t="shared" si="80"/>
        <v>34152165</v>
      </c>
    </row>
    <row r="98" spans="1:120" ht="45" customHeight="1" x14ac:dyDescent="0.25">
      <c r="A98" s="196"/>
      <c r="B98" s="190"/>
      <c r="C98" s="50" t="s">
        <v>290</v>
      </c>
      <c r="D98" s="21" t="s">
        <v>291</v>
      </c>
      <c r="E98" s="22">
        <v>301</v>
      </c>
      <c r="F98" s="23" t="s">
        <v>274</v>
      </c>
      <c r="G98" s="24">
        <f t="shared" si="73"/>
        <v>2500000</v>
      </c>
      <c r="H98" s="24"/>
      <c r="I98" s="24"/>
      <c r="J98" s="24"/>
      <c r="K98" s="24"/>
      <c r="L98" s="24"/>
      <c r="M98" s="24"/>
      <c r="N98" s="24"/>
      <c r="O98" s="24"/>
      <c r="P98" s="24"/>
      <c r="Q98" s="24"/>
      <c r="R98" s="24"/>
      <c r="S98" s="24"/>
      <c r="T98" s="24"/>
      <c r="U98" s="24"/>
      <c r="V98" s="24"/>
      <c r="W98" s="24"/>
      <c r="X98" s="24"/>
      <c r="Y98" s="24"/>
      <c r="Z98" s="24">
        <v>2500000</v>
      </c>
      <c r="AA98" s="24"/>
      <c r="AB98" s="24"/>
      <c r="AC98" s="25">
        <f t="shared" si="63"/>
        <v>0</v>
      </c>
      <c r="AD98" s="24">
        <f t="shared" si="74"/>
        <v>0</v>
      </c>
      <c r="AE98" s="24"/>
      <c r="AF98" s="24"/>
      <c r="AG98" s="24"/>
      <c r="AH98" s="24"/>
      <c r="AI98" s="24"/>
      <c r="AJ98" s="24"/>
      <c r="AK98" s="24"/>
      <c r="AL98" s="24"/>
      <c r="AM98" s="24"/>
      <c r="AN98" s="24"/>
      <c r="AO98" s="24"/>
      <c r="AP98" s="24"/>
      <c r="AQ98" s="24"/>
      <c r="AR98" s="24"/>
      <c r="AS98" s="24"/>
      <c r="AT98" s="24"/>
      <c r="AU98" s="24"/>
      <c r="AV98" s="24"/>
      <c r="AW98" s="24"/>
      <c r="AX98" s="24"/>
      <c r="AY98" s="24"/>
      <c r="AZ98" s="25">
        <f t="shared" si="66"/>
        <v>1</v>
      </c>
      <c r="BA98" s="24">
        <f t="shared" si="53"/>
        <v>2500000</v>
      </c>
      <c r="BB98" s="24">
        <f t="shared" si="75"/>
        <v>0</v>
      </c>
      <c r="BC98" s="24">
        <f t="shared" si="75"/>
        <v>0</v>
      </c>
      <c r="BD98" s="24">
        <f t="shared" si="75"/>
        <v>0</v>
      </c>
      <c r="BE98" s="24">
        <f t="shared" si="75"/>
        <v>0</v>
      </c>
      <c r="BF98" s="24">
        <f t="shared" si="75"/>
        <v>0</v>
      </c>
      <c r="BG98" s="24">
        <f t="shared" si="75"/>
        <v>0</v>
      </c>
      <c r="BH98" s="24">
        <f t="shared" si="75"/>
        <v>0</v>
      </c>
      <c r="BI98" s="24">
        <f t="shared" si="75"/>
        <v>0</v>
      </c>
      <c r="BJ98" s="24">
        <f t="shared" si="75"/>
        <v>0</v>
      </c>
      <c r="BK98" s="24">
        <f t="shared" si="75"/>
        <v>0</v>
      </c>
      <c r="BL98" s="24">
        <f t="shared" si="75"/>
        <v>0</v>
      </c>
      <c r="BM98" s="24">
        <f t="shared" si="75"/>
        <v>0</v>
      </c>
      <c r="BN98" s="24">
        <f t="shared" si="75"/>
        <v>0</v>
      </c>
      <c r="BO98" s="24">
        <f t="shared" si="75"/>
        <v>0</v>
      </c>
      <c r="BP98" s="24">
        <f t="shared" si="75"/>
        <v>0</v>
      </c>
      <c r="BQ98" s="24">
        <f t="shared" si="75"/>
        <v>0</v>
      </c>
      <c r="BR98" s="24">
        <f t="shared" si="76"/>
        <v>0</v>
      </c>
      <c r="BS98" s="24">
        <f t="shared" si="76"/>
        <v>0</v>
      </c>
      <c r="BT98" s="24">
        <f t="shared" si="76"/>
        <v>2500000</v>
      </c>
      <c r="BU98" s="24">
        <f t="shared" si="76"/>
        <v>0</v>
      </c>
      <c r="BV98" s="24">
        <f t="shared" si="76"/>
        <v>0</v>
      </c>
      <c r="BW98" s="25">
        <f>+BX98/G98</f>
        <v>0</v>
      </c>
      <c r="BX98" s="24">
        <f>SUM(BY98:CS98)</f>
        <v>0</v>
      </c>
      <c r="BY98" s="24"/>
      <c r="BZ98" s="24"/>
      <c r="CA98" s="24"/>
      <c r="CB98" s="24"/>
      <c r="CC98" s="24"/>
      <c r="CD98" s="24"/>
      <c r="CE98" s="24"/>
      <c r="CF98" s="24"/>
      <c r="CG98" s="24"/>
      <c r="CH98" s="24"/>
      <c r="CI98" s="24"/>
      <c r="CJ98" s="24"/>
      <c r="CK98" s="24"/>
      <c r="CL98" s="24"/>
      <c r="CM98" s="24"/>
      <c r="CN98" s="24"/>
      <c r="CO98" s="24"/>
      <c r="CP98" s="24"/>
      <c r="CQ98" s="24"/>
      <c r="CR98" s="24"/>
      <c r="CS98" s="24"/>
      <c r="CT98" s="25">
        <f>1-BW98</f>
        <v>1</v>
      </c>
      <c r="CU98" s="24">
        <f t="shared" si="37"/>
        <v>2500000</v>
      </c>
      <c r="CV98" s="24">
        <f t="shared" si="78"/>
        <v>0</v>
      </c>
      <c r="CW98" s="24">
        <f t="shared" si="78"/>
        <v>0</v>
      </c>
      <c r="CX98" s="24"/>
      <c r="CY98" s="24">
        <f t="shared" si="79"/>
        <v>0</v>
      </c>
      <c r="CZ98" s="24">
        <f t="shared" si="79"/>
        <v>0</v>
      </c>
      <c r="DA98" s="24">
        <f t="shared" si="79"/>
        <v>0</v>
      </c>
      <c r="DB98" s="24">
        <f t="shared" si="79"/>
        <v>0</v>
      </c>
      <c r="DC98" s="24">
        <f t="shared" si="79"/>
        <v>0</v>
      </c>
      <c r="DD98" s="24">
        <f t="shared" si="79"/>
        <v>0</v>
      </c>
      <c r="DE98" s="24">
        <f t="shared" si="79"/>
        <v>0</v>
      </c>
      <c r="DF98" s="24">
        <f t="shared" si="79"/>
        <v>0</v>
      </c>
      <c r="DG98" s="24">
        <f t="shared" si="79"/>
        <v>0</v>
      </c>
      <c r="DH98" s="24">
        <f t="shared" si="79"/>
        <v>0</v>
      </c>
      <c r="DI98" s="24">
        <f t="shared" si="79"/>
        <v>0</v>
      </c>
      <c r="DJ98" s="24">
        <f t="shared" si="79"/>
        <v>0</v>
      </c>
      <c r="DK98" s="24">
        <f t="shared" si="79"/>
        <v>0</v>
      </c>
      <c r="DL98" s="24">
        <f t="shared" si="79"/>
        <v>0</v>
      </c>
      <c r="DM98" s="24">
        <f t="shared" si="79"/>
        <v>0</v>
      </c>
      <c r="DN98" s="24">
        <f t="shared" si="79"/>
        <v>2500000</v>
      </c>
      <c r="DO98" s="24">
        <f t="shared" si="80"/>
        <v>0</v>
      </c>
      <c r="DP98" s="24">
        <f t="shared" si="80"/>
        <v>0</v>
      </c>
    </row>
    <row r="99" spans="1:120" ht="27.75" customHeight="1" x14ac:dyDescent="0.25">
      <c r="A99" s="196"/>
      <c r="B99" s="191" t="s">
        <v>292</v>
      </c>
      <c r="C99" s="50" t="s">
        <v>293</v>
      </c>
      <c r="D99" s="21" t="s">
        <v>294</v>
      </c>
      <c r="E99" s="22">
        <v>301</v>
      </c>
      <c r="F99" s="23" t="s">
        <v>274</v>
      </c>
      <c r="G99" s="24">
        <f t="shared" si="73"/>
        <v>1517992437</v>
      </c>
      <c r="H99" s="24">
        <v>258021182</v>
      </c>
      <c r="I99" s="24"/>
      <c r="J99" s="24">
        <v>848000</v>
      </c>
      <c r="K99" s="24"/>
      <c r="L99" s="24"/>
      <c r="M99" s="24"/>
      <c r="N99" s="24"/>
      <c r="O99" s="24"/>
      <c r="P99" s="24"/>
      <c r="Q99" s="24"/>
      <c r="R99" s="24"/>
      <c r="S99" s="24"/>
      <c r="T99" s="24"/>
      <c r="U99" s="24"/>
      <c r="V99" s="24"/>
      <c r="W99" s="24"/>
      <c r="X99" s="24"/>
      <c r="Y99" s="24"/>
      <c r="Z99" s="24">
        <v>1259123255</v>
      </c>
      <c r="AA99" s="24"/>
      <c r="AB99" s="24"/>
      <c r="AC99" s="25">
        <f>+AD99/G99</f>
        <v>0.99944136744075229</v>
      </c>
      <c r="AD99" s="24">
        <f t="shared" si="74"/>
        <v>1517144437</v>
      </c>
      <c r="AE99" s="24">
        <f>+'[2]ENERO 2018'!$J$346</f>
        <v>258021182</v>
      </c>
      <c r="AF99" s="24"/>
      <c r="AG99" s="24"/>
      <c r="AH99" s="24"/>
      <c r="AI99" s="24"/>
      <c r="AJ99" s="24"/>
      <c r="AK99" s="24"/>
      <c r="AL99" s="24"/>
      <c r="AM99" s="24"/>
      <c r="AN99" s="24"/>
      <c r="AO99" s="24"/>
      <c r="AP99" s="24"/>
      <c r="AQ99" s="24"/>
      <c r="AR99" s="24"/>
      <c r="AS99" s="24"/>
      <c r="AT99" s="24"/>
      <c r="AU99" s="24"/>
      <c r="AV99" s="24"/>
      <c r="AW99" s="24">
        <f>+'[2]ENERO 2018'!$AB$346</f>
        <v>1259123255</v>
      </c>
      <c r="AX99" s="24"/>
      <c r="AY99" s="24"/>
      <c r="AZ99" s="25">
        <f t="shared" si="66"/>
        <v>5.5863255924770705E-4</v>
      </c>
      <c r="BA99" s="24">
        <f t="shared" si="53"/>
        <v>848000</v>
      </c>
      <c r="BB99" s="24">
        <f t="shared" si="75"/>
        <v>0</v>
      </c>
      <c r="BC99" s="24">
        <f t="shared" si="75"/>
        <v>0</v>
      </c>
      <c r="BD99" s="24">
        <f t="shared" si="75"/>
        <v>848000</v>
      </c>
      <c r="BE99" s="24">
        <f t="shared" si="75"/>
        <v>0</v>
      </c>
      <c r="BF99" s="24">
        <f t="shared" si="75"/>
        <v>0</v>
      </c>
      <c r="BG99" s="24">
        <f t="shared" si="75"/>
        <v>0</v>
      </c>
      <c r="BH99" s="24">
        <f t="shared" si="75"/>
        <v>0</v>
      </c>
      <c r="BI99" s="24">
        <f t="shared" si="75"/>
        <v>0</v>
      </c>
      <c r="BJ99" s="24">
        <f t="shared" si="75"/>
        <v>0</v>
      </c>
      <c r="BK99" s="24">
        <f t="shared" si="75"/>
        <v>0</v>
      </c>
      <c r="BL99" s="24">
        <f t="shared" si="75"/>
        <v>0</v>
      </c>
      <c r="BM99" s="24">
        <f t="shared" si="75"/>
        <v>0</v>
      </c>
      <c r="BN99" s="24">
        <f t="shared" si="75"/>
        <v>0</v>
      </c>
      <c r="BO99" s="24">
        <f t="shared" si="75"/>
        <v>0</v>
      </c>
      <c r="BP99" s="24">
        <f t="shared" si="75"/>
        <v>0</v>
      </c>
      <c r="BQ99" s="24">
        <f t="shared" si="75"/>
        <v>0</v>
      </c>
      <c r="BR99" s="24">
        <f t="shared" si="76"/>
        <v>0</v>
      </c>
      <c r="BS99" s="24">
        <f t="shared" si="76"/>
        <v>0</v>
      </c>
      <c r="BT99" s="24">
        <f t="shared" si="76"/>
        <v>0</v>
      </c>
      <c r="BU99" s="24">
        <f t="shared" si="76"/>
        <v>0</v>
      </c>
      <c r="BV99" s="24">
        <f t="shared" si="76"/>
        <v>0</v>
      </c>
      <c r="BW99" s="25">
        <f>+BX99/G99</f>
        <v>0.97058814727151366</v>
      </c>
      <c r="BX99" s="24">
        <f t="shared" si="77"/>
        <v>1473345467</v>
      </c>
      <c r="BY99" s="24">
        <f>+'[2]ENERO 2018'!$H$347</f>
        <v>258021182</v>
      </c>
      <c r="BZ99" s="24"/>
      <c r="CA99" s="24"/>
      <c r="CB99" s="24"/>
      <c r="CC99" s="24"/>
      <c r="CD99" s="24"/>
      <c r="CE99" s="24"/>
      <c r="CF99" s="24"/>
      <c r="CG99" s="24"/>
      <c r="CH99" s="24"/>
      <c r="CI99" s="24"/>
      <c r="CJ99" s="24"/>
      <c r="CK99" s="24"/>
      <c r="CL99" s="24"/>
      <c r="CM99" s="24"/>
      <c r="CN99" s="24"/>
      <c r="CO99" s="24"/>
      <c r="CP99" s="24"/>
      <c r="CQ99" s="24">
        <f>+'[1]FEBRERO 2018'!$H$389</f>
        <v>1215324285</v>
      </c>
      <c r="CR99" s="24"/>
      <c r="CS99" s="24"/>
      <c r="CT99" s="25">
        <f t="shared" si="57"/>
        <v>2.9411852728486343E-2</v>
      </c>
      <c r="CU99" s="24">
        <f t="shared" si="37"/>
        <v>44646970</v>
      </c>
      <c r="CV99" s="24">
        <f t="shared" si="78"/>
        <v>0</v>
      </c>
      <c r="CW99" s="24">
        <f t="shared" si="78"/>
        <v>0</v>
      </c>
      <c r="CX99" s="24">
        <f t="shared" si="78"/>
        <v>848000</v>
      </c>
      <c r="CY99" s="24">
        <f t="shared" si="79"/>
        <v>0</v>
      </c>
      <c r="CZ99" s="24">
        <f t="shared" si="79"/>
        <v>0</v>
      </c>
      <c r="DA99" s="24">
        <f t="shared" si="79"/>
        <v>0</v>
      </c>
      <c r="DB99" s="24">
        <f t="shared" si="79"/>
        <v>0</v>
      </c>
      <c r="DC99" s="24">
        <f t="shared" si="79"/>
        <v>0</v>
      </c>
      <c r="DD99" s="24">
        <f t="shared" si="79"/>
        <v>0</v>
      </c>
      <c r="DE99" s="24">
        <f t="shared" si="79"/>
        <v>0</v>
      </c>
      <c r="DF99" s="24">
        <f t="shared" si="79"/>
        <v>0</v>
      </c>
      <c r="DG99" s="24">
        <f t="shared" si="79"/>
        <v>0</v>
      </c>
      <c r="DH99" s="24">
        <f t="shared" si="79"/>
        <v>0</v>
      </c>
      <c r="DI99" s="24">
        <f t="shared" si="79"/>
        <v>0</v>
      </c>
      <c r="DJ99" s="24">
        <f t="shared" si="79"/>
        <v>0</v>
      </c>
      <c r="DK99" s="24">
        <f t="shared" si="79"/>
        <v>0</v>
      </c>
      <c r="DL99" s="24">
        <f t="shared" si="79"/>
        <v>0</v>
      </c>
      <c r="DM99" s="24">
        <f t="shared" si="79"/>
        <v>0</v>
      </c>
      <c r="DN99" s="24">
        <f t="shared" si="79"/>
        <v>43798970</v>
      </c>
      <c r="DO99" s="24">
        <f t="shared" si="80"/>
        <v>0</v>
      </c>
      <c r="DP99" s="24">
        <f t="shared" si="80"/>
        <v>0</v>
      </c>
    </row>
    <row r="100" spans="1:120" ht="30.75" customHeight="1" x14ac:dyDescent="0.25">
      <c r="A100" s="196"/>
      <c r="B100" s="192"/>
      <c r="C100" s="50" t="s">
        <v>295</v>
      </c>
      <c r="D100" s="21" t="s">
        <v>296</v>
      </c>
      <c r="E100" s="22">
        <v>301</v>
      </c>
      <c r="F100" s="23" t="s">
        <v>274</v>
      </c>
      <c r="G100" s="24">
        <f t="shared" si="73"/>
        <v>30000000</v>
      </c>
      <c r="H100" s="24"/>
      <c r="I100" s="24"/>
      <c r="J100" s="24"/>
      <c r="K100" s="24"/>
      <c r="L100" s="24"/>
      <c r="M100" s="24"/>
      <c r="N100" s="24"/>
      <c r="O100" s="24"/>
      <c r="P100" s="24"/>
      <c r="Q100" s="24"/>
      <c r="R100" s="24"/>
      <c r="S100" s="24"/>
      <c r="T100" s="24"/>
      <c r="U100" s="24"/>
      <c r="V100" s="24"/>
      <c r="W100" s="24"/>
      <c r="X100" s="24"/>
      <c r="Y100" s="24"/>
      <c r="Z100" s="24">
        <v>30000000</v>
      </c>
      <c r="AA100" s="24"/>
      <c r="AB100" s="24"/>
      <c r="AC100" s="25">
        <f>+AD100/G100</f>
        <v>0.87220209999999998</v>
      </c>
      <c r="AD100" s="24">
        <f t="shared" si="74"/>
        <v>26166063</v>
      </c>
      <c r="AE100" s="24"/>
      <c r="AF100" s="24"/>
      <c r="AG100" s="24"/>
      <c r="AH100" s="24"/>
      <c r="AI100" s="24"/>
      <c r="AJ100" s="24"/>
      <c r="AK100" s="24"/>
      <c r="AL100" s="24"/>
      <c r="AM100" s="24"/>
      <c r="AN100" s="24"/>
      <c r="AO100" s="24"/>
      <c r="AP100" s="24"/>
      <c r="AQ100" s="24"/>
      <c r="AR100" s="24"/>
      <c r="AS100" s="24"/>
      <c r="AT100" s="24"/>
      <c r="AU100" s="24"/>
      <c r="AV100" s="24"/>
      <c r="AW100" s="24">
        <f>+'[1]FEBRERO 2018'!$AB$396</f>
        <v>26166063</v>
      </c>
      <c r="AX100" s="24"/>
      <c r="AY100" s="24"/>
      <c r="AZ100" s="25">
        <f t="shared" si="66"/>
        <v>0.12779790000000002</v>
      </c>
      <c r="BA100" s="24">
        <f t="shared" si="53"/>
        <v>3833937</v>
      </c>
      <c r="BB100" s="24">
        <f t="shared" si="75"/>
        <v>0</v>
      </c>
      <c r="BC100" s="24">
        <f t="shared" si="75"/>
        <v>0</v>
      </c>
      <c r="BD100" s="24">
        <f t="shared" si="75"/>
        <v>0</v>
      </c>
      <c r="BE100" s="24">
        <f t="shared" si="75"/>
        <v>0</v>
      </c>
      <c r="BF100" s="24">
        <f t="shared" si="75"/>
        <v>0</v>
      </c>
      <c r="BG100" s="24">
        <f t="shared" si="75"/>
        <v>0</v>
      </c>
      <c r="BH100" s="24">
        <f t="shared" si="75"/>
        <v>0</v>
      </c>
      <c r="BI100" s="24">
        <f t="shared" si="75"/>
        <v>0</v>
      </c>
      <c r="BJ100" s="24">
        <f t="shared" si="75"/>
        <v>0</v>
      </c>
      <c r="BK100" s="24">
        <f t="shared" si="75"/>
        <v>0</v>
      </c>
      <c r="BL100" s="24">
        <f t="shared" si="75"/>
        <v>0</v>
      </c>
      <c r="BM100" s="24">
        <f t="shared" si="75"/>
        <v>0</v>
      </c>
      <c r="BN100" s="24">
        <f t="shared" si="75"/>
        <v>0</v>
      </c>
      <c r="BO100" s="24">
        <f t="shared" si="75"/>
        <v>0</v>
      </c>
      <c r="BP100" s="24">
        <f t="shared" si="75"/>
        <v>0</v>
      </c>
      <c r="BQ100" s="24">
        <f t="shared" si="75"/>
        <v>0</v>
      </c>
      <c r="BR100" s="24">
        <f t="shared" si="76"/>
        <v>0</v>
      </c>
      <c r="BS100" s="24">
        <f t="shared" si="76"/>
        <v>0</v>
      </c>
      <c r="BT100" s="24">
        <f t="shared" si="76"/>
        <v>3833937</v>
      </c>
      <c r="BU100" s="24">
        <f t="shared" si="76"/>
        <v>0</v>
      </c>
      <c r="BV100" s="24">
        <f t="shared" si="76"/>
        <v>0</v>
      </c>
      <c r="BW100" s="25">
        <f>+BX100/G100</f>
        <v>0.87185429999999997</v>
      </c>
      <c r="BX100" s="24">
        <f t="shared" si="77"/>
        <v>26155629</v>
      </c>
      <c r="BY100" s="24"/>
      <c r="BZ100" s="24"/>
      <c r="CA100" s="24"/>
      <c r="CB100" s="24"/>
      <c r="CC100" s="24"/>
      <c r="CD100" s="24"/>
      <c r="CE100" s="24"/>
      <c r="CF100" s="24"/>
      <c r="CG100" s="24"/>
      <c r="CH100" s="24"/>
      <c r="CI100" s="24"/>
      <c r="CJ100" s="24"/>
      <c r="CK100" s="24"/>
      <c r="CL100" s="24"/>
      <c r="CM100" s="24"/>
      <c r="CN100" s="24"/>
      <c r="CO100" s="24"/>
      <c r="CP100" s="24"/>
      <c r="CQ100" s="24">
        <f>+'[2]ENERO 2018'!$H$356</f>
        <v>26155629</v>
      </c>
      <c r="CR100" s="24"/>
      <c r="CS100" s="24"/>
      <c r="CT100" s="25">
        <f t="shared" si="57"/>
        <v>0.12814570000000003</v>
      </c>
      <c r="CU100" s="24">
        <f t="shared" si="37"/>
        <v>3844371</v>
      </c>
      <c r="CV100" s="24">
        <f t="shared" si="78"/>
        <v>0</v>
      </c>
      <c r="CW100" s="24">
        <f t="shared" si="78"/>
        <v>0</v>
      </c>
      <c r="CX100" s="24"/>
      <c r="CY100" s="24">
        <f t="shared" si="79"/>
        <v>0</v>
      </c>
      <c r="CZ100" s="24">
        <f t="shared" si="79"/>
        <v>0</v>
      </c>
      <c r="DA100" s="24">
        <f t="shared" si="79"/>
        <v>0</v>
      </c>
      <c r="DB100" s="24">
        <f t="shared" si="79"/>
        <v>0</v>
      </c>
      <c r="DC100" s="24">
        <f t="shared" si="79"/>
        <v>0</v>
      </c>
      <c r="DD100" s="24">
        <f t="shared" si="79"/>
        <v>0</v>
      </c>
      <c r="DE100" s="24">
        <f t="shared" si="79"/>
        <v>0</v>
      </c>
      <c r="DF100" s="24">
        <f t="shared" si="79"/>
        <v>0</v>
      </c>
      <c r="DG100" s="24">
        <f t="shared" si="79"/>
        <v>0</v>
      </c>
      <c r="DH100" s="24">
        <f t="shared" si="79"/>
        <v>0</v>
      </c>
      <c r="DI100" s="24">
        <f t="shared" si="79"/>
        <v>0</v>
      </c>
      <c r="DJ100" s="24">
        <f t="shared" si="79"/>
        <v>0</v>
      </c>
      <c r="DK100" s="24">
        <f t="shared" si="79"/>
        <v>0</v>
      </c>
      <c r="DL100" s="24">
        <f t="shared" si="79"/>
        <v>0</v>
      </c>
      <c r="DM100" s="24">
        <f t="shared" si="79"/>
        <v>0</v>
      </c>
      <c r="DN100" s="24">
        <f t="shared" si="79"/>
        <v>3844371</v>
      </c>
      <c r="DO100" s="24">
        <f t="shared" si="80"/>
        <v>0</v>
      </c>
      <c r="DP100" s="24">
        <f t="shared" si="80"/>
        <v>0</v>
      </c>
    </row>
    <row r="101" spans="1:120" ht="90.75" customHeight="1" x14ac:dyDescent="0.25">
      <c r="A101" s="196"/>
      <c r="B101" s="53" t="s">
        <v>297</v>
      </c>
      <c r="C101" s="50" t="s">
        <v>298</v>
      </c>
      <c r="D101" s="21" t="s">
        <v>299</v>
      </c>
      <c r="E101" s="22">
        <v>301</v>
      </c>
      <c r="F101" s="23" t="s">
        <v>274</v>
      </c>
      <c r="G101" s="24">
        <f t="shared" si="73"/>
        <v>3000000</v>
      </c>
      <c r="H101" s="24"/>
      <c r="I101" s="24"/>
      <c r="J101" s="24"/>
      <c r="K101" s="24"/>
      <c r="L101" s="24"/>
      <c r="M101" s="24"/>
      <c r="N101" s="24"/>
      <c r="O101" s="24"/>
      <c r="P101" s="24"/>
      <c r="Q101" s="24"/>
      <c r="R101" s="24"/>
      <c r="S101" s="24"/>
      <c r="T101" s="24"/>
      <c r="U101" s="24"/>
      <c r="V101" s="24"/>
      <c r="W101" s="24"/>
      <c r="X101" s="24"/>
      <c r="Y101" s="24"/>
      <c r="Z101" s="24">
        <v>3000000</v>
      </c>
      <c r="AA101" s="24"/>
      <c r="AB101" s="24"/>
      <c r="AC101" s="25">
        <f>+AD101/G101</f>
        <v>0</v>
      </c>
      <c r="AD101" s="24">
        <f t="shared" si="74"/>
        <v>0</v>
      </c>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5">
        <f t="shared" si="66"/>
        <v>1</v>
      </c>
      <c r="BA101" s="24">
        <f t="shared" si="53"/>
        <v>3000000</v>
      </c>
      <c r="BB101" s="24">
        <f t="shared" si="75"/>
        <v>0</v>
      </c>
      <c r="BC101" s="24">
        <f t="shared" si="75"/>
        <v>0</v>
      </c>
      <c r="BD101" s="24">
        <f t="shared" si="75"/>
        <v>0</v>
      </c>
      <c r="BE101" s="24">
        <f t="shared" si="75"/>
        <v>0</v>
      </c>
      <c r="BF101" s="24">
        <f t="shared" si="75"/>
        <v>0</v>
      </c>
      <c r="BG101" s="24">
        <f t="shared" si="75"/>
        <v>0</v>
      </c>
      <c r="BH101" s="24">
        <f t="shared" si="75"/>
        <v>0</v>
      </c>
      <c r="BI101" s="24">
        <f t="shared" si="75"/>
        <v>0</v>
      </c>
      <c r="BJ101" s="24">
        <f t="shared" si="75"/>
        <v>0</v>
      </c>
      <c r="BK101" s="24">
        <f t="shared" si="75"/>
        <v>0</v>
      </c>
      <c r="BL101" s="24">
        <f t="shared" si="75"/>
        <v>0</v>
      </c>
      <c r="BM101" s="24">
        <f t="shared" si="75"/>
        <v>0</v>
      </c>
      <c r="BN101" s="24">
        <f t="shared" si="75"/>
        <v>0</v>
      </c>
      <c r="BO101" s="24">
        <f t="shared" si="75"/>
        <v>0</v>
      </c>
      <c r="BP101" s="24">
        <f t="shared" si="75"/>
        <v>0</v>
      </c>
      <c r="BQ101" s="24">
        <f t="shared" si="75"/>
        <v>0</v>
      </c>
      <c r="BR101" s="24">
        <f t="shared" si="76"/>
        <v>0</v>
      </c>
      <c r="BS101" s="24">
        <f t="shared" si="76"/>
        <v>0</v>
      </c>
      <c r="BT101" s="24">
        <f t="shared" si="76"/>
        <v>3000000</v>
      </c>
      <c r="BU101" s="24">
        <f t="shared" si="76"/>
        <v>0</v>
      </c>
      <c r="BV101" s="24">
        <f t="shared" si="76"/>
        <v>0</v>
      </c>
      <c r="BW101" s="25">
        <f>+BX101/G101</f>
        <v>0</v>
      </c>
      <c r="BX101" s="24">
        <f t="shared" si="77"/>
        <v>0</v>
      </c>
      <c r="BY101" s="24"/>
      <c r="BZ101" s="24"/>
      <c r="CA101" s="24"/>
      <c r="CB101" s="24"/>
      <c r="CC101" s="24"/>
      <c r="CD101" s="24"/>
      <c r="CE101" s="24"/>
      <c r="CF101" s="24"/>
      <c r="CG101" s="24"/>
      <c r="CH101" s="24"/>
      <c r="CI101" s="24"/>
      <c r="CJ101" s="24"/>
      <c r="CK101" s="24"/>
      <c r="CL101" s="24"/>
      <c r="CM101" s="24"/>
      <c r="CN101" s="24"/>
      <c r="CO101" s="24"/>
      <c r="CP101" s="24"/>
      <c r="CQ101" s="24"/>
      <c r="CR101" s="24"/>
      <c r="CS101" s="24"/>
      <c r="CT101" s="25">
        <f t="shared" si="57"/>
        <v>1</v>
      </c>
      <c r="CU101" s="24">
        <f t="shared" ref="CU101:CU122" si="81">SUM(CV101:DP101)</f>
        <v>3000000</v>
      </c>
      <c r="CV101" s="24">
        <f t="shared" si="78"/>
        <v>0</v>
      </c>
      <c r="CW101" s="24">
        <f t="shared" si="78"/>
        <v>0</v>
      </c>
      <c r="CX101" s="24"/>
      <c r="CY101" s="24">
        <f t="shared" si="79"/>
        <v>0</v>
      </c>
      <c r="CZ101" s="24">
        <f t="shared" si="79"/>
        <v>0</v>
      </c>
      <c r="DA101" s="24">
        <f t="shared" si="79"/>
        <v>0</v>
      </c>
      <c r="DB101" s="24">
        <f t="shared" si="79"/>
        <v>0</v>
      </c>
      <c r="DC101" s="24">
        <f t="shared" si="79"/>
        <v>0</v>
      </c>
      <c r="DD101" s="24">
        <f t="shared" si="79"/>
        <v>0</v>
      </c>
      <c r="DE101" s="24">
        <f t="shared" si="79"/>
        <v>0</v>
      </c>
      <c r="DF101" s="24">
        <f t="shared" si="79"/>
        <v>0</v>
      </c>
      <c r="DG101" s="24">
        <f t="shared" si="79"/>
        <v>0</v>
      </c>
      <c r="DH101" s="24">
        <f t="shared" si="79"/>
        <v>0</v>
      </c>
      <c r="DI101" s="24">
        <f t="shared" si="79"/>
        <v>0</v>
      </c>
      <c r="DJ101" s="24">
        <f t="shared" si="79"/>
        <v>0</v>
      </c>
      <c r="DK101" s="24">
        <f>W101-CN101</f>
        <v>0</v>
      </c>
      <c r="DL101" s="24">
        <f t="shared" si="79"/>
        <v>0</v>
      </c>
      <c r="DM101" s="24">
        <f t="shared" si="79"/>
        <v>0</v>
      </c>
      <c r="DN101" s="24">
        <f t="shared" si="79"/>
        <v>3000000</v>
      </c>
      <c r="DO101" s="24">
        <f t="shared" si="80"/>
        <v>0</v>
      </c>
      <c r="DP101" s="24">
        <f t="shared" si="80"/>
        <v>0</v>
      </c>
    </row>
    <row r="102" spans="1:120" ht="17.25" customHeight="1" x14ac:dyDescent="0.25">
      <c r="A102" s="85"/>
      <c r="B102" s="178" t="s">
        <v>300</v>
      </c>
      <c r="C102" s="50" t="s">
        <v>301</v>
      </c>
      <c r="D102" s="86" t="s">
        <v>302</v>
      </c>
      <c r="E102" s="22">
        <v>301</v>
      </c>
      <c r="F102" s="23" t="s">
        <v>274</v>
      </c>
      <c r="G102" s="40">
        <f t="shared" si="73"/>
        <v>80000000</v>
      </c>
      <c r="H102" s="40"/>
      <c r="I102" s="40"/>
      <c r="J102" s="40"/>
      <c r="K102" s="40"/>
      <c r="L102" s="40"/>
      <c r="M102" s="40"/>
      <c r="N102" s="40"/>
      <c r="O102" s="40"/>
      <c r="P102" s="40"/>
      <c r="Q102" s="40"/>
      <c r="R102" s="40"/>
      <c r="S102" s="40"/>
      <c r="T102" s="40"/>
      <c r="U102" s="40"/>
      <c r="V102" s="40"/>
      <c r="W102" s="40"/>
      <c r="X102" s="40"/>
      <c r="Y102" s="40"/>
      <c r="Z102" s="40">
        <v>80000000</v>
      </c>
      <c r="AA102" s="40"/>
      <c r="AB102" s="40"/>
      <c r="AC102" s="25">
        <f t="shared" ref="AC102:AC120" si="82">+AD102/G102</f>
        <v>0.58610486250000005</v>
      </c>
      <c r="AD102" s="24">
        <f t="shared" si="74"/>
        <v>46888389</v>
      </c>
      <c r="AE102" s="40"/>
      <c r="AF102" s="40"/>
      <c r="AG102" s="40"/>
      <c r="AH102" s="40"/>
      <c r="AI102" s="40"/>
      <c r="AJ102" s="40"/>
      <c r="AK102" s="40"/>
      <c r="AL102" s="40"/>
      <c r="AM102" s="40"/>
      <c r="AN102" s="40"/>
      <c r="AO102" s="40"/>
      <c r="AP102" s="40"/>
      <c r="AQ102" s="40"/>
      <c r="AR102" s="40"/>
      <c r="AS102" s="40"/>
      <c r="AT102" s="40"/>
      <c r="AU102" s="40"/>
      <c r="AV102" s="40"/>
      <c r="AW102" s="40">
        <f>+'[2]ENERO 2018'!$AB$376</f>
        <v>46888389</v>
      </c>
      <c r="AX102" s="40"/>
      <c r="AY102" s="40"/>
      <c r="AZ102" s="25">
        <f t="shared" si="66"/>
        <v>0.41389513749999995</v>
      </c>
      <c r="BA102" s="24">
        <f t="shared" si="53"/>
        <v>33111611</v>
      </c>
      <c r="BB102" s="24">
        <f t="shared" si="75"/>
        <v>0</v>
      </c>
      <c r="BC102" s="24">
        <f t="shared" si="75"/>
        <v>0</v>
      </c>
      <c r="BD102" s="24">
        <f t="shared" si="75"/>
        <v>0</v>
      </c>
      <c r="BE102" s="24">
        <f t="shared" si="75"/>
        <v>0</v>
      </c>
      <c r="BF102" s="24">
        <f t="shared" si="75"/>
        <v>0</v>
      </c>
      <c r="BG102" s="24">
        <f t="shared" si="75"/>
        <v>0</v>
      </c>
      <c r="BH102" s="24">
        <f t="shared" si="75"/>
        <v>0</v>
      </c>
      <c r="BI102" s="24">
        <f t="shared" si="75"/>
        <v>0</v>
      </c>
      <c r="BJ102" s="24">
        <f t="shared" si="75"/>
        <v>0</v>
      </c>
      <c r="BK102" s="24">
        <f t="shared" si="75"/>
        <v>0</v>
      </c>
      <c r="BL102" s="24">
        <f t="shared" si="75"/>
        <v>0</v>
      </c>
      <c r="BM102" s="24">
        <f t="shared" si="75"/>
        <v>0</v>
      </c>
      <c r="BN102" s="24">
        <f t="shared" si="75"/>
        <v>0</v>
      </c>
      <c r="BO102" s="24">
        <f t="shared" si="75"/>
        <v>0</v>
      </c>
      <c r="BP102" s="24">
        <f t="shared" si="75"/>
        <v>0</v>
      </c>
      <c r="BQ102" s="24">
        <f t="shared" si="75"/>
        <v>0</v>
      </c>
      <c r="BR102" s="24">
        <f t="shared" si="76"/>
        <v>0</v>
      </c>
      <c r="BS102" s="24">
        <f t="shared" si="76"/>
        <v>0</v>
      </c>
      <c r="BT102" s="24">
        <f t="shared" si="76"/>
        <v>33111611</v>
      </c>
      <c r="BU102" s="24">
        <f t="shared" si="76"/>
        <v>0</v>
      </c>
      <c r="BV102" s="24">
        <f t="shared" si="76"/>
        <v>0</v>
      </c>
      <c r="BW102" s="25">
        <f t="shared" ref="BW102:BW120" si="83">+BX102/G102</f>
        <v>0.58610486250000005</v>
      </c>
      <c r="BX102" s="24">
        <f t="shared" si="77"/>
        <v>46888389</v>
      </c>
      <c r="BY102" s="40"/>
      <c r="BZ102" s="40"/>
      <c r="CA102" s="40"/>
      <c r="CB102" s="40"/>
      <c r="CC102" s="40"/>
      <c r="CD102" s="40"/>
      <c r="CE102" s="40"/>
      <c r="CF102" s="40"/>
      <c r="CG102" s="40"/>
      <c r="CH102" s="40"/>
      <c r="CI102" s="40"/>
      <c r="CJ102" s="40"/>
      <c r="CK102" s="40"/>
      <c r="CL102" s="40"/>
      <c r="CM102" s="40"/>
      <c r="CN102" s="40"/>
      <c r="CO102" s="40"/>
      <c r="CP102" s="40"/>
      <c r="CQ102" s="40">
        <f>+'[2]ENERO 2018'!$H$374</f>
        <v>46888389</v>
      </c>
      <c r="CR102" s="40"/>
      <c r="CS102" s="40"/>
      <c r="CT102" s="25">
        <f t="shared" si="57"/>
        <v>0.41389513749999995</v>
      </c>
      <c r="CU102" s="24">
        <f t="shared" si="81"/>
        <v>33111611</v>
      </c>
      <c r="CV102" s="24">
        <f t="shared" si="78"/>
        <v>0</v>
      </c>
      <c r="CW102" s="24">
        <f t="shared" si="78"/>
        <v>0</v>
      </c>
      <c r="CX102" s="24"/>
      <c r="CY102" s="24">
        <f t="shared" si="79"/>
        <v>0</v>
      </c>
      <c r="CZ102" s="24">
        <f t="shared" si="79"/>
        <v>0</v>
      </c>
      <c r="DA102" s="24">
        <f t="shared" si="79"/>
        <v>0</v>
      </c>
      <c r="DB102" s="24">
        <f t="shared" si="79"/>
        <v>0</v>
      </c>
      <c r="DC102" s="24">
        <f t="shared" si="79"/>
        <v>0</v>
      </c>
      <c r="DD102" s="24">
        <f t="shared" si="79"/>
        <v>0</v>
      </c>
      <c r="DE102" s="24">
        <f t="shared" si="79"/>
        <v>0</v>
      </c>
      <c r="DF102" s="24">
        <f t="shared" si="79"/>
        <v>0</v>
      </c>
      <c r="DG102" s="24">
        <f t="shared" si="79"/>
        <v>0</v>
      </c>
      <c r="DH102" s="24">
        <f t="shared" si="79"/>
        <v>0</v>
      </c>
      <c r="DI102" s="24">
        <f t="shared" si="79"/>
        <v>0</v>
      </c>
      <c r="DJ102" s="24">
        <f t="shared" si="79"/>
        <v>0</v>
      </c>
      <c r="DK102" s="24">
        <f t="shared" si="79"/>
        <v>0</v>
      </c>
      <c r="DL102" s="24">
        <f t="shared" si="79"/>
        <v>0</v>
      </c>
      <c r="DM102" s="24">
        <f t="shared" si="79"/>
        <v>0</v>
      </c>
      <c r="DN102" s="24">
        <f t="shared" si="79"/>
        <v>33111611</v>
      </c>
      <c r="DO102" s="24">
        <f t="shared" si="80"/>
        <v>0</v>
      </c>
      <c r="DP102" s="24">
        <f t="shared" si="80"/>
        <v>0</v>
      </c>
    </row>
    <row r="103" spans="1:120" ht="27.75" customHeight="1" x14ac:dyDescent="0.25">
      <c r="A103" s="85"/>
      <c r="B103" s="179"/>
      <c r="C103" s="50" t="s">
        <v>303</v>
      </c>
      <c r="D103" s="86" t="s">
        <v>304</v>
      </c>
      <c r="E103" s="22">
        <v>301</v>
      </c>
      <c r="F103" s="23" t="s">
        <v>274</v>
      </c>
      <c r="G103" s="40">
        <f t="shared" si="73"/>
        <v>70000000</v>
      </c>
      <c r="H103" s="40"/>
      <c r="I103" s="40"/>
      <c r="J103" s="40"/>
      <c r="K103" s="40"/>
      <c r="L103" s="40"/>
      <c r="M103" s="40"/>
      <c r="N103" s="40"/>
      <c r="O103" s="40"/>
      <c r="P103" s="40"/>
      <c r="Q103" s="40"/>
      <c r="R103" s="40"/>
      <c r="S103" s="40"/>
      <c r="T103" s="40"/>
      <c r="U103" s="40"/>
      <c r="V103" s="40"/>
      <c r="W103" s="40"/>
      <c r="X103" s="40"/>
      <c r="Y103" s="40"/>
      <c r="Z103" s="40">
        <v>70000000</v>
      </c>
      <c r="AA103" s="40"/>
      <c r="AB103" s="40"/>
      <c r="AC103" s="25">
        <f t="shared" si="82"/>
        <v>0.45027519999999999</v>
      </c>
      <c r="AD103" s="24">
        <f t="shared" si="74"/>
        <v>31519264</v>
      </c>
      <c r="AE103" s="40"/>
      <c r="AF103" s="40"/>
      <c r="AG103" s="40"/>
      <c r="AH103" s="40"/>
      <c r="AI103" s="40"/>
      <c r="AJ103" s="40"/>
      <c r="AK103" s="40"/>
      <c r="AL103" s="40"/>
      <c r="AM103" s="40"/>
      <c r="AN103" s="40"/>
      <c r="AO103" s="40"/>
      <c r="AP103" s="40"/>
      <c r="AQ103" s="40"/>
      <c r="AR103" s="40"/>
      <c r="AS103" s="40"/>
      <c r="AT103" s="40"/>
      <c r="AU103" s="40"/>
      <c r="AV103" s="40"/>
      <c r="AW103" s="40">
        <f>+'[2]ENERO 2018'!$AB$392</f>
        <v>31519264</v>
      </c>
      <c r="AX103" s="40"/>
      <c r="AY103" s="40"/>
      <c r="AZ103" s="25">
        <f t="shared" si="66"/>
        <v>0.54972480000000001</v>
      </c>
      <c r="BA103" s="24">
        <f t="shared" si="53"/>
        <v>38480736</v>
      </c>
      <c r="BB103" s="24">
        <f t="shared" si="75"/>
        <v>0</v>
      </c>
      <c r="BC103" s="24">
        <f t="shared" si="75"/>
        <v>0</v>
      </c>
      <c r="BD103" s="24">
        <f t="shared" si="75"/>
        <v>0</v>
      </c>
      <c r="BE103" s="24">
        <f t="shared" si="75"/>
        <v>0</v>
      </c>
      <c r="BF103" s="24">
        <f t="shared" si="75"/>
        <v>0</v>
      </c>
      <c r="BG103" s="24">
        <f t="shared" si="75"/>
        <v>0</v>
      </c>
      <c r="BH103" s="24">
        <f t="shared" si="75"/>
        <v>0</v>
      </c>
      <c r="BI103" s="24">
        <f t="shared" si="75"/>
        <v>0</v>
      </c>
      <c r="BJ103" s="24">
        <f t="shared" si="75"/>
        <v>0</v>
      </c>
      <c r="BK103" s="24">
        <f t="shared" si="75"/>
        <v>0</v>
      </c>
      <c r="BL103" s="24">
        <f t="shared" si="75"/>
        <v>0</v>
      </c>
      <c r="BM103" s="24">
        <f t="shared" si="75"/>
        <v>0</v>
      </c>
      <c r="BN103" s="24">
        <f t="shared" si="75"/>
        <v>0</v>
      </c>
      <c r="BO103" s="24">
        <f t="shared" si="75"/>
        <v>0</v>
      </c>
      <c r="BP103" s="24">
        <f t="shared" si="75"/>
        <v>0</v>
      </c>
      <c r="BQ103" s="24">
        <f t="shared" si="75"/>
        <v>0</v>
      </c>
      <c r="BR103" s="24">
        <f t="shared" si="76"/>
        <v>0</v>
      </c>
      <c r="BS103" s="24">
        <f t="shared" si="76"/>
        <v>0</v>
      </c>
      <c r="BT103" s="24">
        <f t="shared" si="76"/>
        <v>38480736</v>
      </c>
      <c r="BU103" s="24">
        <f t="shared" si="76"/>
        <v>0</v>
      </c>
      <c r="BV103" s="24">
        <f t="shared" si="76"/>
        <v>0</v>
      </c>
      <c r="BW103" s="25">
        <f t="shared" si="83"/>
        <v>0.18821879999999999</v>
      </c>
      <c r="BX103" s="24">
        <f t="shared" si="77"/>
        <v>13175316</v>
      </c>
      <c r="BY103" s="40"/>
      <c r="BZ103" s="40"/>
      <c r="CA103" s="40"/>
      <c r="CB103" s="40"/>
      <c r="CC103" s="40"/>
      <c r="CD103" s="40"/>
      <c r="CE103" s="40"/>
      <c r="CF103" s="40"/>
      <c r="CG103" s="40"/>
      <c r="CH103" s="40"/>
      <c r="CI103" s="40"/>
      <c r="CJ103" s="40"/>
      <c r="CK103" s="40"/>
      <c r="CL103" s="40"/>
      <c r="CM103" s="40"/>
      <c r="CN103" s="40"/>
      <c r="CO103" s="40"/>
      <c r="CP103" s="40"/>
      <c r="CQ103" s="40">
        <f>+'[1]FEBRERO 2018'!$H$428</f>
        <v>13175316</v>
      </c>
      <c r="CR103" s="40"/>
      <c r="CS103" s="40"/>
      <c r="CT103" s="25">
        <f t="shared" si="57"/>
        <v>0.81178119999999998</v>
      </c>
      <c r="CU103" s="24">
        <f t="shared" si="81"/>
        <v>56824684</v>
      </c>
      <c r="CV103" s="24">
        <f t="shared" si="78"/>
        <v>0</v>
      </c>
      <c r="CW103" s="24">
        <f t="shared" si="78"/>
        <v>0</v>
      </c>
      <c r="CX103" s="24"/>
      <c r="CY103" s="24">
        <f t="shared" si="79"/>
        <v>0</v>
      </c>
      <c r="CZ103" s="24">
        <f t="shared" si="79"/>
        <v>0</v>
      </c>
      <c r="DA103" s="24">
        <f t="shared" si="79"/>
        <v>0</v>
      </c>
      <c r="DB103" s="24">
        <f t="shared" si="79"/>
        <v>0</v>
      </c>
      <c r="DC103" s="24">
        <f t="shared" si="79"/>
        <v>0</v>
      </c>
      <c r="DD103" s="24">
        <f t="shared" si="79"/>
        <v>0</v>
      </c>
      <c r="DE103" s="24">
        <f t="shared" si="79"/>
        <v>0</v>
      </c>
      <c r="DF103" s="24">
        <f t="shared" si="79"/>
        <v>0</v>
      </c>
      <c r="DG103" s="24">
        <f t="shared" si="79"/>
        <v>0</v>
      </c>
      <c r="DH103" s="24">
        <f t="shared" si="79"/>
        <v>0</v>
      </c>
      <c r="DI103" s="24">
        <f t="shared" si="79"/>
        <v>0</v>
      </c>
      <c r="DJ103" s="24">
        <f t="shared" si="79"/>
        <v>0</v>
      </c>
      <c r="DK103" s="24">
        <f t="shared" si="79"/>
        <v>0</v>
      </c>
      <c r="DL103" s="24">
        <f t="shared" si="79"/>
        <v>0</v>
      </c>
      <c r="DM103" s="24">
        <f t="shared" si="79"/>
        <v>0</v>
      </c>
      <c r="DN103" s="24">
        <f t="shared" si="79"/>
        <v>56824684</v>
      </c>
      <c r="DO103" s="24">
        <f t="shared" si="80"/>
        <v>0</v>
      </c>
      <c r="DP103" s="24">
        <f t="shared" si="80"/>
        <v>0</v>
      </c>
    </row>
    <row r="104" spans="1:120" ht="22.5" customHeight="1" x14ac:dyDescent="0.25">
      <c r="A104" s="85"/>
      <c r="B104" s="180"/>
      <c r="C104" s="50" t="s">
        <v>305</v>
      </c>
      <c r="D104" s="86" t="s">
        <v>306</v>
      </c>
      <c r="E104" s="22">
        <v>301</v>
      </c>
      <c r="F104" s="23" t="s">
        <v>274</v>
      </c>
      <c r="G104" s="40">
        <f t="shared" si="73"/>
        <v>50000000</v>
      </c>
      <c r="H104" s="40"/>
      <c r="I104" s="40"/>
      <c r="J104" s="40"/>
      <c r="K104" s="40"/>
      <c r="L104" s="40"/>
      <c r="M104" s="40"/>
      <c r="N104" s="40"/>
      <c r="O104" s="40"/>
      <c r="P104" s="40"/>
      <c r="Q104" s="40"/>
      <c r="R104" s="40"/>
      <c r="S104" s="40"/>
      <c r="T104" s="40"/>
      <c r="U104" s="40"/>
      <c r="V104" s="40"/>
      <c r="W104" s="40"/>
      <c r="X104" s="40"/>
      <c r="Y104" s="40"/>
      <c r="Z104" s="40">
        <v>50000000</v>
      </c>
      <c r="AA104" s="40"/>
      <c r="AB104" s="40"/>
      <c r="AC104" s="25">
        <f t="shared" si="82"/>
        <v>0.94569999999999999</v>
      </c>
      <c r="AD104" s="24">
        <f t="shared" si="74"/>
        <v>47285000</v>
      </c>
      <c r="AE104" s="40"/>
      <c r="AF104" s="40"/>
      <c r="AG104" s="40"/>
      <c r="AH104" s="40"/>
      <c r="AI104" s="40"/>
      <c r="AJ104" s="40"/>
      <c r="AK104" s="40"/>
      <c r="AL104" s="40"/>
      <c r="AM104" s="40"/>
      <c r="AN104" s="40"/>
      <c r="AO104" s="40"/>
      <c r="AP104" s="40"/>
      <c r="AQ104" s="40"/>
      <c r="AR104" s="40"/>
      <c r="AS104" s="40"/>
      <c r="AT104" s="40"/>
      <c r="AU104" s="40"/>
      <c r="AV104" s="40"/>
      <c r="AW104" s="40">
        <f>+'[1]FEBRERO 2018'!$G$439</f>
        <v>47285000</v>
      </c>
      <c r="AX104" s="40"/>
      <c r="AY104" s="40"/>
      <c r="AZ104" s="25">
        <f t="shared" si="66"/>
        <v>5.4300000000000015E-2</v>
      </c>
      <c r="BA104" s="24">
        <f>SUM(BB104:BV104)</f>
        <v>2715000</v>
      </c>
      <c r="BB104" s="24">
        <f t="shared" si="75"/>
        <v>0</v>
      </c>
      <c r="BC104" s="24">
        <f t="shared" si="75"/>
        <v>0</v>
      </c>
      <c r="BD104" s="24">
        <f t="shared" si="75"/>
        <v>0</v>
      </c>
      <c r="BE104" s="24">
        <f t="shared" si="75"/>
        <v>0</v>
      </c>
      <c r="BF104" s="24">
        <f t="shared" si="75"/>
        <v>0</v>
      </c>
      <c r="BG104" s="24">
        <f t="shared" si="75"/>
        <v>0</v>
      </c>
      <c r="BH104" s="24">
        <f t="shared" si="75"/>
        <v>0</v>
      </c>
      <c r="BI104" s="24">
        <f t="shared" si="75"/>
        <v>0</v>
      </c>
      <c r="BJ104" s="24">
        <f t="shared" si="75"/>
        <v>0</v>
      </c>
      <c r="BK104" s="24">
        <f t="shared" si="75"/>
        <v>0</v>
      </c>
      <c r="BL104" s="24">
        <f t="shared" si="75"/>
        <v>0</v>
      </c>
      <c r="BM104" s="24">
        <f t="shared" si="75"/>
        <v>0</v>
      </c>
      <c r="BN104" s="24">
        <f t="shared" si="75"/>
        <v>0</v>
      </c>
      <c r="BO104" s="24">
        <f t="shared" si="75"/>
        <v>0</v>
      </c>
      <c r="BP104" s="24">
        <f t="shared" si="75"/>
        <v>0</v>
      </c>
      <c r="BQ104" s="24">
        <f t="shared" si="75"/>
        <v>0</v>
      </c>
      <c r="BR104" s="24">
        <f t="shared" si="76"/>
        <v>0</v>
      </c>
      <c r="BS104" s="24">
        <f t="shared" si="76"/>
        <v>0</v>
      </c>
      <c r="BT104" s="24">
        <f t="shared" si="76"/>
        <v>2715000</v>
      </c>
      <c r="BU104" s="24">
        <f t="shared" si="76"/>
        <v>0</v>
      </c>
      <c r="BV104" s="24">
        <f t="shared" si="76"/>
        <v>0</v>
      </c>
      <c r="BW104" s="25">
        <f t="shared" si="83"/>
        <v>0.94222284000000001</v>
      </c>
      <c r="BX104" s="24">
        <f t="shared" si="77"/>
        <v>47111142</v>
      </c>
      <c r="BY104" s="40"/>
      <c r="BZ104" s="40"/>
      <c r="CA104" s="40"/>
      <c r="CB104" s="40"/>
      <c r="CC104" s="40"/>
      <c r="CD104" s="40"/>
      <c r="CE104" s="40"/>
      <c r="CF104" s="40"/>
      <c r="CG104" s="40"/>
      <c r="CH104" s="40"/>
      <c r="CI104" s="40"/>
      <c r="CJ104" s="40"/>
      <c r="CK104" s="40"/>
      <c r="CL104" s="40"/>
      <c r="CM104" s="40"/>
      <c r="CN104" s="40"/>
      <c r="CO104" s="40"/>
      <c r="CP104" s="40"/>
      <c r="CQ104" s="40">
        <f>+'[1]FEBRERO 2018'!$H$439</f>
        <v>47111142</v>
      </c>
      <c r="CR104" s="40"/>
      <c r="CS104" s="40"/>
      <c r="CT104" s="25">
        <f t="shared" si="57"/>
        <v>5.7777159999999994E-2</v>
      </c>
      <c r="CU104" s="24">
        <f t="shared" si="81"/>
        <v>2888858</v>
      </c>
      <c r="CV104" s="24">
        <f t="shared" si="78"/>
        <v>0</v>
      </c>
      <c r="CW104" s="24">
        <f t="shared" si="78"/>
        <v>0</v>
      </c>
      <c r="CX104" s="24"/>
      <c r="CY104" s="24">
        <f t="shared" si="79"/>
        <v>0</v>
      </c>
      <c r="CZ104" s="24">
        <f t="shared" si="79"/>
        <v>0</v>
      </c>
      <c r="DA104" s="24">
        <f t="shared" si="79"/>
        <v>0</v>
      </c>
      <c r="DB104" s="24">
        <f t="shared" si="79"/>
        <v>0</v>
      </c>
      <c r="DC104" s="24">
        <f t="shared" si="79"/>
        <v>0</v>
      </c>
      <c r="DD104" s="24">
        <f t="shared" si="79"/>
        <v>0</v>
      </c>
      <c r="DE104" s="24">
        <f t="shared" si="79"/>
        <v>0</v>
      </c>
      <c r="DF104" s="24">
        <f t="shared" si="79"/>
        <v>0</v>
      </c>
      <c r="DG104" s="24">
        <f t="shared" si="79"/>
        <v>0</v>
      </c>
      <c r="DH104" s="24">
        <f t="shared" si="79"/>
        <v>0</v>
      </c>
      <c r="DI104" s="24">
        <f t="shared" si="79"/>
        <v>0</v>
      </c>
      <c r="DJ104" s="24">
        <f t="shared" si="79"/>
        <v>0</v>
      </c>
      <c r="DK104" s="24">
        <f t="shared" si="79"/>
        <v>0</v>
      </c>
      <c r="DL104" s="24">
        <f t="shared" si="79"/>
        <v>0</v>
      </c>
      <c r="DM104" s="24">
        <f t="shared" si="79"/>
        <v>0</v>
      </c>
      <c r="DN104" s="24">
        <f t="shared" si="79"/>
        <v>2888858</v>
      </c>
      <c r="DO104" s="24">
        <f t="shared" si="80"/>
        <v>0</v>
      </c>
      <c r="DP104" s="24">
        <f t="shared" si="80"/>
        <v>0</v>
      </c>
    </row>
    <row r="105" spans="1:120" s="47" customFormat="1" ht="21" customHeight="1" thickBot="1" x14ac:dyDescent="0.3">
      <c r="A105" s="83"/>
      <c r="B105" s="181" t="s">
        <v>307</v>
      </c>
      <c r="C105" s="182"/>
      <c r="D105" s="182"/>
      <c r="E105" s="182"/>
      <c r="F105" s="183"/>
      <c r="G105" s="59">
        <f>SUM(G92:G104)</f>
        <v>2621638202</v>
      </c>
      <c r="H105" s="59">
        <f t="shared" ref="H105:AB105" si="84">SUM(H92:H104)</f>
        <v>258021182</v>
      </c>
      <c r="I105" s="59">
        <f t="shared" si="84"/>
        <v>0</v>
      </c>
      <c r="J105" s="59">
        <f t="shared" si="84"/>
        <v>848000</v>
      </c>
      <c r="K105" s="59">
        <f t="shared" si="84"/>
        <v>0</v>
      </c>
      <c r="L105" s="59">
        <f t="shared" si="84"/>
        <v>0</v>
      </c>
      <c r="M105" s="59">
        <f t="shared" si="84"/>
        <v>0</v>
      </c>
      <c r="N105" s="59">
        <f t="shared" si="84"/>
        <v>0</v>
      </c>
      <c r="O105" s="59">
        <f t="shared" si="84"/>
        <v>0</v>
      </c>
      <c r="P105" s="59">
        <f t="shared" si="84"/>
        <v>0</v>
      </c>
      <c r="Q105" s="59">
        <f t="shared" si="84"/>
        <v>0</v>
      </c>
      <c r="R105" s="59">
        <f t="shared" si="84"/>
        <v>0</v>
      </c>
      <c r="S105" s="59">
        <f t="shared" si="84"/>
        <v>0</v>
      </c>
      <c r="T105" s="59">
        <f t="shared" si="84"/>
        <v>0</v>
      </c>
      <c r="U105" s="59">
        <f t="shared" si="84"/>
        <v>0</v>
      </c>
      <c r="V105" s="59">
        <f t="shared" si="84"/>
        <v>0</v>
      </c>
      <c r="W105" s="59">
        <f t="shared" si="84"/>
        <v>0</v>
      </c>
      <c r="X105" s="59">
        <f t="shared" si="84"/>
        <v>0</v>
      </c>
      <c r="Y105" s="59">
        <f t="shared" si="84"/>
        <v>600000000</v>
      </c>
      <c r="Z105" s="59">
        <f t="shared" si="84"/>
        <v>1702623255</v>
      </c>
      <c r="AA105" s="59">
        <f t="shared" si="84"/>
        <v>0</v>
      </c>
      <c r="AB105" s="59">
        <f t="shared" si="84"/>
        <v>60145765</v>
      </c>
      <c r="AC105" s="44">
        <f t="shared" si="82"/>
        <v>0.89416769072546498</v>
      </c>
      <c r="AD105" s="59">
        <f>SUM(AD92:AD104)</f>
        <v>2344184177</v>
      </c>
      <c r="AE105" s="59">
        <f t="shared" ref="AE105:AV105" si="85">SUM(AE92:AE104)</f>
        <v>258021182</v>
      </c>
      <c r="AF105" s="59">
        <f t="shared" si="85"/>
        <v>0</v>
      </c>
      <c r="AG105" s="59"/>
      <c r="AH105" s="59">
        <f t="shared" si="85"/>
        <v>0</v>
      </c>
      <c r="AI105" s="59">
        <f t="shared" si="85"/>
        <v>0</v>
      </c>
      <c r="AJ105" s="59">
        <f t="shared" si="85"/>
        <v>0</v>
      </c>
      <c r="AK105" s="59">
        <f t="shared" si="85"/>
        <v>0</v>
      </c>
      <c r="AL105" s="59">
        <f t="shared" si="85"/>
        <v>0</v>
      </c>
      <c r="AM105" s="59">
        <f t="shared" si="85"/>
        <v>0</v>
      </c>
      <c r="AN105" s="59">
        <f t="shared" si="85"/>
        <v>0</v>
      </c>
      <c r="AO105" s="59">
        <f t="shared" si="85"/>
        <v>0</v>
      </c>
      <c r="AP105" s="59">
        <f t="shared" si="85"/>
        <v>0</v>
      </c>
      <c r="AQ105" s="59">
        <f t="shared" si="85"/>
        <v>0</v>
      </c>
      <c r="AR105" s="59">
        <f t="shared" si="85"/>
        <v>0</v>
      </c>
      <c r="AS105" s="59">
        <f t="shared" si="85"/>
        <v>0</v>
      </c>
      <c r="AT105" s="59">
        <f t="shared" si="85"/>
        <v>0</v>
      </c>
      <c r="AU105" s="59">
        <f t="shared" si="85"/>
        <v>0</v>
      </c>
      <c r="AV105" s="59">
        <f t="shared" si="85"/>
        <v>548765289</v>
      </c>
      <c r="AW105" s="59">
        <f>SUM(AW92:AW104)</f>
        <v>1517397706</v>
      </c>
      <c r="AX105" s="59">
        <f t="shared" ref="AX105:AY105" si="86">SUM(AX92:AX104)</f>
        <v>0</v>
      </c>
      <c r="AY105" s="59">
        <f t="shared" si="86"/>
        <v>20000000</v>
      </c>
      <c r="AZ105" s="163">
        <f t="shared" si="66"/>
        <v>0.10583230927453502</v>
      </c>
      <c r="BA105" s="59">
        <f>SUM(BA92:BA104)</f>
        <v>277454025</v>
      </c>
      <c r="BB105" s="59">
        <f t="shared" ref="BB105:BV105" si="87">SUM(BB92:BB104)</f>
        <v>0</v>
      </c>
      <c r="BC105" s="59">
        <f t="shared" si="87"/>
        <v>0</v>
      </c>
      <c r="BD105" s="59">
        <f t="shared" si="87"/>
        <v>848000</v>
      </c>
      <c r="BE105" s="59">
        <f t="shared" si="87"/>
        <v>0</v>
      </c>
      <c r="BF105" s="59">
        <f t="shared" si="87"/>
        <v>0</v>
      </c>
      <c r="BG105" s="59">
        <f t="shared" si="87"/>
        <v>0</v>
      </c>
      <c r="BH105" s="59">
        <f t="shared" si="87"/>
        <v>0</v>
      </c>
      <c r="BI105" s="59">
        <f t="shared" si="87"/>
        <v>0</v>
      </c>
      <c r="BJ105" s="59">
        <f t="shared" si="87"/>
        <v>0</v>
      </c>
      <c r="BK105" s="59">
        <f t="shared" si="87"/>
        <v>0</v>
      </c>
      <c r="BL105" s="59">
        <f t="shared" si="87"/>
        <v>0</v>
      </c>
      <c r="BM105" s="59">
        <f t="shared" si="87"/>
        <v>0</v>
      </c>
      <c r="BN105" s="59">
        <f t="shared" si="87"/>
        <v>0</v>
      </c>
      <c r="BO105" s="59">
        <f t="shared" si="87"/>
        <v>0</v>
      </c>
      <c r="BP105" s="59">
        <f t="shared" si="87"/>
        <v>0</v>
      </c>
      <c r="BQ105" s="59">
        <f t="shared" si="87"/>
        <v>0</v>
      </c>
      <c r="BR105" s="59">
        <f t="shared" si="87"/>
        <v>0</v>
      </c>
      <c r="BS105" s="59">
        <f t="shared" si="87"/>
        <v>51234711</v>
      </c>
      <c r="BT105" s="59">
        <f t="shared" si="87"/>
        <v>185225549</v>
      </c>
      <c r="BU105" s="59">
        <f t="shared" si="87"/>
        <v>0</v>
      </c>
      <c r="BV105" s="59">
        <f t="shared" si="87"/>
        <v>40145765</v>
      </c>
      <c r="BW105" s="163">
        <f t="shared" si="83"/>
        <v>0.80644038425558462</v>
      </c>
      <c r="BX105" s="59">
        <f>SUM(BX92:BX104)</f>
        <v>2114194919</v>
      </c>
      <c r="BY105" s="59">
        <f t="shared" ref="BY105:CS105" si="88">SUM(BY92:BY104)</f>
        <v>258021182</v>
      </c>
      <c r="BZ105" s="59">
        <f t="shared" si="88"/>
        <v>0</v>
      </c>
      <c r="CA105" s="59"/>
      <c r="CB105" s="59">
        <f t="shared" si="88"/>
        <v>0</v>
      </c>
      <c r="CC105" s="59">
        <f t="shared" si="88"/>
        <v>0</v>
      </c>
      <c r="CD105" s="59">
        <f t="shared" si="88"/>
        <v>0</v>
      </c>
      <c r="CE105" s="59">
        <f t="shared" si="88"/>
        <v>0</v>
      </c>
      <c r="CF105" s="59">
        <f t="shared" si="88"/>
        <v>0</v>
      </c>
      <c r="CG105" s="59">
        <f t="shared" si="88"/>
        <v>0</v>
      </c>
      <c r="CH105" s="59">
        <f t="shared" si="88"/>
        <v>0</v>
      </c>
      <c r="CI105" s="59">
        <f t="shared" si="88"/>
        <v>0</v>
      </c>
      <c r="CJ105" s="59">
        <f t="shared" si="88"/>
        <v>0</v>
      </c>
      <c r="CK105" s="59">
        <f t="shared" si="88"/>
        <v>0</v>
      </c>
      <c r="CL105" s="59">
        <f t="shared" si="88"/>
        <v>0</v>
      </c>
      <c r="CM105" s="59">
        <f t="shared" si="88"/>
        <v>0</v>
      </c>
      <c r="CN105" s="59">
        <f t="shared" si="88"/>
        <v>0</v>
      </c>
      <c r="CO105" s="59">
        <f t="shared" si="88"/>
        <v>0</v>
      </c>
      <c r="CP105" s="59">
        <f t="shared" si="88"/>
        <v>409255405</v>
      </c>
      <c r="CQ105" s="59">
        <f t="shared" si="88"/>
        <v>1434924732</v>
      </c>
      <c r="CR105" s="59">
        <f t="shared" si="88"/>
        <v>0</v>
      </c>
      <c r="CS105" s="59">
        <f t="shared" si="88"/>
        <v>11993600</v>
      </c>
      <c r="CT105" s="163">
        <f t="shared" si="57"/>
        <v>0.19355961574441538</v>
      </c>
      <c r="CU105" s="59">
        <f>SUM(CU92:CU104)</f>
        <v>507443283</v>
      </c>
      <c r="CV105" s="59">
        <f t="shared" ref="CV105:DP105" si="89">SUM(CV92:CV104)</f>
        <v>0</v>
      </c>
      <c r="CW105" s="59">
        <f t="shared" si="89"/>
        <v>0</v>
      </c>
      <c r="CX105" s="59">
        <f t="shared" si="89"/>
        <v>848000</v>
      </c>
      <c r="CY105" s="59">
        <f t="shared" si="89"/>
        <v>0</v>
      </c>
      <c r="CZ105" s="59">
        <f t="shared" si="89"/>
        <v>0</v>
      </c>
      <c r="DA105" s="59">
        <f t="shared" si="89"/>
        <v>0</v>
      </c>
      <c r="DB105" s="59">
        <f t="shared" si="89"/>
        <v>0</v>
      </c>
      <c r="DC105" s="59">
        <f t="shared" si="89"/>
        <v>0</v>
      </c>
      <c r="DD105" s="59">
        <f t="shared" si="89"/>
        <v>0</v>
      </c>
      <c r="DE105" s="59">
        <f t="shared" si="89"/>
        <v>0</v>
      </c>
      <c r="DF105" s="59">
        <f t="shared" si="89"/>
        <v>0</v>
      </c>
      <c r="DG105" s="59">
        <f t="shared" si="89"/>
        <v>0</v>
      </c>
      <c r="DH105" s="59">
        <f t="shared" si="89"/>
        <v>0</v>
      </c>
      <c r="DI105" s="59">
        <f t="shared" si="89"/>
        <v>0</v>
      </c>
      <c r="DJ105" s="59">
        <f t="shared" si="89"/>
        <v>0</v>
      </c>
      <c r="DK105" s="59">
        <f t="shared" si="89"/>
        <v>0</v>
      </c>
      <c r="DL105" s="59">
        <f t="shared" si="89"/>
        <v>0</v>
      </c>
      <c r="DM105" s="59">
        <f t="shared" si="89"/>
        <v>190744595</v>
      </c>
      <c r="DN105" s="59">
        <f t="shared" si="89"/>
        <v>267698523</v>
      </c>
      <c r="DO105" s="59">
        <f t="shared" si="89"/>
        <v>0</v>
      </c>
      <c r="DP105" s="59">
        <f t="shared" si="89"/>
        <v>48152165</v>
      </c>
    </row>
    <row r="106" spans="1:120" ht="45" customHeight="1" thickTop="1" thickBot="1" x14ac:dyDescent="0.3">
      <c r="A106" s="187" t="s">
        <v>308</v>
      </c>
      <c r="B106" s="87" t="s">
        <v>309</v>
      </c>
      <c r="C106" s="50" t="s">
        <v>310</v>
      </c>
      <c r="D106" s="21" t="s">
        <v>311</v>
      </c>
      <c r="E106" s="88">
        <v>510</v>
      </c>
      <c r="F106" s="23" t="s">
        <v>312</v>
      </c>
      <c r="G106" s="24">
        <f t="shared" ref="G106:G122" si="90">SUM(H106:AB106)</f>
        <v>800000</v>
      </c>
      <c r="H106" s="24"/>
      <c r="I106" s="24"/>
      <c r="J106" s="24"/>
      <c r="K106" s="24"/>
      <c r="L106" s="24"/>
      <c r="M106" s="24"/>
      <c r="N106" s="24"/>
      <c r="O106" s="24"/>
      <c r="P106" s="24"/>
      <c r="Q106" s="24"/>
      <c r="R106" s="74"/>
      <c r="S106" s="74"/>
      <c r="T106" s="74"/>
      <c r="U106" s="74"/>
      <c r="V106" s="24"/>
      <c r="W106" s="24"/>
      <c r="X106" s="24"/>
      <c r="Y106" s="24"/>
      <c r="Z106" s="24"/>
      <c r="AA106" s="24"/>
      <c r="AB106" s="24">
        <v>800000</v>
      </c>
      <c r="AC106" s="25">
        <f t="shared" si="82"/>
        <v>0</v>
      </c>
      <c r="AD106" s="24">
        <f t="shared" ref="AD106:AD122" si="91">SUM(AE106:AY106)</f>
        <v>0</v>
      </c>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5">
        <f t="shared" si="66"/>
        <v>1</v>
      </c>
      <c r="BA106" s="24">
        <f t="shared" ref="BA106:BA122" si="92">SUM(BB106:BV106)</f>
        <v>800000</v>
      </c>
      <c r="BB106" s="24">
        <f t="shared" ref="BB106:BQ122" si="93">H106-AE106</f>
        <v>0</v>
      </c>
      <c r="BC106" s="24">
        <f t="shared" si="93"/>
        <v>0</v>
      </c>
      <c r="BD106" s="24"/>
      <c r="BE106" s="24">
        <f t="shared" ref="BE106:BT121" si="94">K106-AH106</f>
        <v>0</v>
      </c>
      <c r="BF106" s="24">
        <f t="shared" si="94"/>
        <v>0</v>
      </c>
      <c r="BG106" s="24">
        <f t="shared" si="94"/>
        <v>0</v>
      </c>
      <c r="BH106" s="24">
        <f t="shared" si="94"/>
        <v>0</v>
      </c>
      <c r="BI106" s="24">
        <f t="shared" si="94"/>
        <v>0</v>
      </c>
      <c r="BJ106" s="24">
        <f t="shared" si="94"/>
        <v>0</v>
      </c>
      <c r="BK106" s="24">
        <f t="shared" si="94"/>
        <v>0</v>
      </c>
      <c r="BL106" s="24">
        <f t="shared" si="94"/>
        <v>0</v>
      </c>
      <c r="BM106" s="24">
        <f t="shared" si="94"/>
        <v>0</v>
      </c>
      <c r="BN106" s="24">
        <f t="shared" si="94"/>
        <v>0</v>
      </c>
      <c r="BO106" s="24">
        <f t="shared" si="94"/>
        <v>0</v>
      </c>
      <c r="BP106" s="24">
        <f t="shared" si="94"/>
        <v>0</v>
      </c>
      <c r="BQ106" s="24">
        <f t="shared" si="94"/>
        <v>0</v>
      </c>
      <c r="BR106" s="24">
        <f t="shared" si="94"/>
        <v>0</v>
      </c>
      <c r="BS106" s="24">
        <f t="shared" si="94"/>
        <v>0</v>
      </c>
      <c r="BT106" s="24">
        <f t="shared" si="94"/>
        <v>0</v>
      </c>
      <c r="BU106" s="24">
        <f t="shared" ref="BU106:BV122" si="95">AA106-AX106</f>
        <v>0</v>
      </c>
      <c r="BV106" s="24">
        <f t="shared" si="95"/>
        <v>800000</v>
      </c>
      <c r="BW106" s="25">
        <f t="shared" si="83"/>
        <v>0</v>
      </c>
      <c r="BX106" s="24">
        <f t="shared" ref="BX106:BX122" si="96">SUM(BY106:CS106)</f>
        <v>0</v>
      </c>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5">
        <f t="shared" si="57"/>
        <v>1</v>
      </c>
      <c r="CU106" s="24">
        <f t="shared" si="81"/>
        <v>800000</v>
      </c>
      <c r="CV106" s="24">
        <f t="shared" ref="CV106:DK122" si="97">H106-BY106</f>
        <v>0</v>
      </c>
      <c r="CW106" s="24">
        <f t="shared" si="97"/>
        <v>0</v>
      </c>
      <c r="CX106" s="24"/>
      <c r="CY106" s="24">
        <f t="shared" ref="CY106:DN121" si="98">K106-CB106</f>
        <v>0</v>
      </c>
      <c r="CZ106" s="24">
        <f t="shared" si="98"/>
        <v>0</v>
      </c>
      <c r="DA106" s="24">
        <f t="shared" si="98"/>
        <v>0</v>
      </c>
      <c r="DB106" s="24">
        <f t="shared" si="98"/>
        <v>0</v>
      </c>
      <c r="DC106" s="24">
        <f t="shared" si="98"/>
        <v>0</v>
      </c>
      <c r="DD106" s="24">
        <f t="shared" si="98"/>
        <v>0</v>
      </c>
      <c r="DE106" s="24">
        <f t="shared" si="98"/>
        <v>0</v>
      </c>
      <c r="DF106" s="24">
        <f t="shared" si="98"/>
        <v>0</v>
      </c>
      <c r="DG106" s="24">
        <f t="shared" si="98"/>
        <v>0</v>
      </c>
      <c r="DH106" s="24">
        <f t="shared" si="98"/>
        <v>0</v>
      </c>
      <c r="DI106" s="24">
        <f t="shared" si="98"/>
        <v>0</v>
      </c>
      <c r="DJ106" s="24">
        <f t="shared" si="98"/>
        <v>0</v>
      </c>
      <c r="DK106" s="24">
        <f t="shared" si="98"/>
        <v>0</v>
      </c>
      <c r="DL106" s="24">
        <f t="shared" si="98"/>
        <v>0</v>
      </c>
      <c r="DM106" s="24">
        <f t="shared" si="98"/>
        <v>0</v>
      </c>
      <c r="DN106" s="24">
        <f t="shared" si="98"/>
        <v>0</v>
      </c>
      <c r="DO106" s="24">
        <f t="shared" ref="DO106:DP122" si="99">AA106-CR106</f>
        <v>0</v>
      </c>
      <c r="DP106" s="24">
        <f t="shared" si="99"/>
        <v>800000</v>
      </c>
    </row>
    <row r="107" spans="1:120" ht="20.25" customHeight="1" thickTop="1" x14ac:dyDescent="0.25">
      <c r="A107" s="188"/>
      <c r="B107" s="189" t="s">
        <v>313</v>
      </c>
      <c r="C107" s="50" t="s">
        <v>314</v>
      </c>
      <c r="D107" s="21" t="s">
        <v>315</v>
      </c>
      <c r="E107" s="88">
        <v>111</v>
      </c>
      <c r="F107" s="23" t="s">
        <v>274</v>
      </c>
      <c r="G107" s="24">
        <f t="shared" si="90"/>
        <v>10500000000</v>
      </c>
      <c r="H107" s="24"/>
      <c r="I107" s="24"/>
      <c r="J107" s="24"/>
      <c r="K107" s="24">
        <f>12000000000-1500000000</f>
        <v>10500000000</v>
      </c>
      <c r="L107" s="24"/>
      <c r="M107" s="24"/>
      <c r="N107" s="24">
        <f>582008000-582008000</f>
        <v>0</v>
      </c>
      <c r="O107" s="24"/>
      <c r="P107" s="24"/>
      <c r="Q107" s="24"/>
      <c r="R107" s="24"/>
      <c r="S107" s="24"/>
      <c r="T107" s="24"/>
      <c r="U107" s="24"/>
      <c r="V107" s="24"/>
      <c r="W107" s="24"/>
      <c r="X107" s="24"/>
      <c r="Y107" s="24"/>
      <c r="Z107" s="24"/>
      <c r="AA107" s="24"/>
      <c r="AB107" s="24"/>
      <c r="AC107" s="25">
        <f t="shared" si="82"/>
        <v>0</v>
      </c>
      <c r="AD107" s="24">
        <f t="shared" si="91"/>
        <v>0</v>
      </c>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5">
        <f t="shared" si="66"/>
        <v>1</v>
      </c>
      <c r="BA107" s="24">
        <f t="shared" si="92"/>
        <v>10500000000</v>
      </c>
      <c r="BB107" s="24">
        <f t="shared" si="93"/>
        <v>0</v>
      </c>
      <c r="BC107" s="24">
        <f t="shared" si="93"/>
        <v>0</v>
      </c>
      <c r="BD107" s="24"/>
      <c r="BE107" s="24">
        <f t="shared" si="94"/>
        <v>10500000000</v>
      </c>
      <c r="BF107" s="24">
        <f t="shared" si="94"/>
        <v>0</v>
      </c>
      <c r="BG107" s="24">
        <f t="shared" si="94"/>
        <v>0</v>
      </c>
      <c r="BH107" s="24">
        <f t="shared" si="94"/>
        <v>0</v>
      </c>
      <c r="BI107" s="24">
        <f t="shared" si="94"/>
        <v>0</v>
      </c>
      <c r="BJ107" s="24">
        <f t="shared" si="94"/>
        <v>0</v>
      </c>
      <c r="BK107" s="24">
        <f t="shared" si="94"/>
        <v>0</v>
      </c>
      <c r="BL107" s="24">
        <f t="shared" si="94"/>
        <v>0</v>
      </c>
      <c r="BM107" s="24">
        <f t="shared" si="94"/>
        <v>0</v>
      </c>
      <c r="BN107" s="24">
        <f t="shared" si="94"/>
        <v>0</v>
      </c>
      <c r="BO107" s="24">
        <f t="shared" si="94"/>
        <v>0</v>
      </c>
      <c r="BP107" s="24">
        <f t="shared" si="94"/>
        <v>0</v>
      </c>
      <c r="BQ107" s="24">
        <f t="shared" si="94"/>
        <v>0</v>
      </c>
      <c r="BR107" s="24">
        <f t="shared" si="94"/>
        <v>0</v>
      </c>
      <c r="BS107" s="24">
        <f t="shared" si="94"/>
        <v>0</v>
      </c>
      <c r="BT107" s="24">
        <f t="shared" si="94"/>
        <v>0</v>
      </c>
      <c r="BU107" s="24">
        <f t="shared" si="95"/>
        <v>0</v>
      </c>
      <c r="BV107" s="24">
        <f t="shared" si="95"/>
        <v>0</v>
      </c>
      <c r="BW107" s="25">
        <f t="shared" si="83"/>
        <v>0</v>
      </c>
      <c r="BX107" s="24">
        <f t="shared" si="96"/>
        <v>0</v>
      </c>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5">
        <f t="shared" si="57"/>
        <v>1</v>
      </c>
      <c r="CU107" s="24">
        <f t="shared" si="81"/>
        <v>10500000000</v>
      </c>
      <c r="CV107" s="24">
        <f t="shared" si="97"/>
        <v>0</v>
      </c>
      <c r="CW107" s="24">
        <f t="shared" si="97"/>
        <v>0</v>
      </c>
      <c r="CX107" s="24"/>
      <c r="CY107" s="24">
        <f t="shared" si="98"/>
        <v>10500000000</v>
      </c>
      <c r="CZ107" s="24">
        <f t="shared" si="98"/>
        <v>0</v>
      </c>
      <c r="DA107" s="24">
        <f t="shared" si="98"/>
        <v>0</v>
      </c>
      <c r="DB107" s="24">
        <f t="shared" si="98"/>
        <v>0</v>
      </c>
      <c r="DC107" s="24">
        <f t="shared" si="98"/>
        <v>0</v>
      </c>
      <c r="DD107" s="24">
        <f t="shared" si="98"/>
        <v>0</v>
      </c>
      <c r="DE107" s="24">
        <f t="shared" si="98"/>
        <v>0</v>
      </c>
      <c r="DF107" s="24">
        <f t="shared" si="98"/>
        <v>0</v>
      </c>
      <c r="DG107" s="24">
        <f t="shared" si="98"/>
        <v>0</v>
      </c>
      <c r="DH107" s="24">
        <f t="shared" si="98"/>
        <v>0</v>
      </c>
      <c r="DI107" s="24">
        <f t="shared" si="98"/>
        <v>0</v>
      </c>
      <c r="DJ107" s="24">
        <f t="shared" si="98"/>
        <v>0</v>
      </c>
      <c r="DK107" s="24">
        <f t="shared" si="98"/>
        <v>0</v>
      </c>
      <c r="DL107" s="24">
        <f t="shared" si="98"/>
        <v>0</v>
      </c>
      <c r="DM107" s="24">
        <f t="shared" si="98"/>
        <v>0</v>
      </c>
      <c r="DN107" s="24">
        <f t="shared" si="98"/>
        <v>0</v>
      </c>
      <c r="DO107" s="24">
        <f t="shared" si="99"/>
        <v>0</v>
      </c>
      <c r="DP107" s="24">
        <f t="shared" si="99"/>
        <v>0</v>
      </c>
    </row>
    <row r="108" spans="1:120" s="76" customFormat="1" ht="47.25" customHeight="1" x14ac:dyDescent="0.25">
      <c r="A108" s="188"/>
      <c r="B108" s="190"/>
      <c r="C108" s="89" t="s">
        <v>316</v>
      </c>
      <c r="D108" s="21" t="s">
        <v>317</v>
      </c>
      <c r="E108" s="90">
        <v>111</v>
      </c>
      <c r="F108" s="23" t="s">
        <v>318</v>
      </c>
      <c r="G108" s="24">
        <f>SUM(H108:AB108)</f>
        <v>3226784071</v>
      </c>
      <c r="H108" s="24">
        <v>181434097</v>
      </c>
      <c r="I108" s="24">
        <v>125000000</v>
      </c>
      <c r="J108" s="24">
        <v>83934392</v>
      </c>
      <c r="K108" s="24">
        <f>1500000000</f>
        <v>1500000000</v>
      </c>
      <c r="L108" s="24"/>
      <c r="M108" s="24"/>
      <c r="N108" s="24">
        <f>582008000+203000000</f>
        <v>785008000</v>
      </c>
      <c r="O108" s="24">
        <f>77572000+128449520</f>
        <v>206021520</v>
      </c>
      <c r="P108" s="24">
        <v>77572000</v>
      </c>
      <c r="Q108" s="24">
        <f>77572000+16500000</f>
        <v>94072000</v>
      </c>
      <c r="R108" s="24"/>
      <c r="S108" s="24"/>
      <c r="T108" s="24">
        <v>100000000</v>
      </c>
      <c r="U108" s="24"/>
      <c r="V108" s="24"/>
      <c r="W108" s="24"/>
      <c r="X108" s="24">
        <v>22750747</v>
      </c>
      <c r="Y108" s="24"/>
      <c r="Z108" s="24"/>
      <c r="AA108" s="24"/>
      <c r="AB108" s="24">
        <v>50991315</v>
      </c>
      <c r="AC108" s="75">
        <f t="shared" si="82"/>
        <v>0.2399272988105686</v>
      </c>
      <c r="AD108" s="24">
        <f t="shared" si="91"/>
        <v>774193586</v>
      </c>
      <c r="AE108" s="74"/>
      <c r="AF108" s="74">
        <f>+'[2]ENERO 2018'!$K$25</f>
        <v>125000000</v>
      </c>
      <c r="AG108" s="74"/>
      <c r="AH108" s="74"/>
      <c r="AI108" s="74"/>
      <c r="AJ108" s="74"/>
      <c r="AK108" s="74">
        <f>+'[2]ENERO 2018'!$P$25</f>
        <v>582008000</v>
      </c>
      <c r="AL108" s="74">
        <f>+'[2]ENERO 2018'!$Q$25</f>
        <v>19081150</v>
      </c>
      <c r="AM108" s="74">
        <f>+'[2]ENERO 2018'!$R$25</f>
        <v>26047800</v>
      </c>
      <c r="AN108" s="74">
        <f>+'[2]ENERO 2018'!$S$25</f>
        <v>9169750</v>
      </c>
      <c r="AO108" s="74"/>
      <c r="AP108" s="74"/>
      <c r="AQ108" s="74"/>
      <c r="AR108" s="74"/>
      <c r="AS108" s="74"/>
      <c r="AT108" s="74"/>
      <c r="AU108" s="74"/>
      <c r="AV108" s="74"/>
      <c r="AW108" s="74"/>
      <c r="AX108" s="74"/>
      <c r="AY108" s="74">
        <f>+'[2]ENERO 2018'!$AF$25</f>
        <v>12886886</v>
      </c>
      <c r="AZ108" s="75">
        <f t="shared" si="66"/>
        <v>0.76007270118943138</v>
      </c>
      <c r="BA108" s="24">
        <f t="shared" si="92"/>
        <v>2452590485</v>
      </c>
      <c r="BB108" s="24">
        <f t="shared" si="93"/>
        <v>181434097</v>
      </c>
      <c r="BC108" s="24">
        <f t="shared" si="93"/>
        <v>0</v>
      </c>
      <c r="BD108" s="24">
        <f t="shared" si="93"/>
        <v>83934392</v>
      </c>
      <c r="BE108" s="24">
        <f t="shared" si="94"/>
        <v>1500000000</v>
      </c>
      <c r="BF108" s="24">
        <f t="shared" si="94"/>
        <v>0</v>
      </c>
      <c r="BG108" s="24">
        <f t="shared" si="94"/>
        <v>0</v>
      </c>
      <c r="BH108" s="24">
        <f t="shared" si="94"/>
        <v>203000000</v>
      </c>
      <c r="BI108" s="24">
        <f t="shared" si="94"/>
        <v>186940370</v>
      </c>
      <c r="BJ108" s="24">
        <f t="shared" si="94"/>
        <v>51524200</v>
      </c>
      <c r="BK108" s="24">
        <f t="shared" si="94"/>
        <v>84902250</v>
      </c>
      <c r="BL108" s="24">
        <f t="shared" si="94"/>
        <v>0</v>
      </c>
      <c r="BM108" s="24">
        <f t="shared" si="94"/>
        <v>0</v>
      </c>
      <c r="BN108" s="24">
        <f t="shared" si="94"/>
        <v>100000000</v>
      </c>
      <c r="BO108" s="24">
        <f t="shared" si="94"/>
        <v>0</v>
      </c>
      <c r="BP108" s="24">
        <f t="shared" si="94"/>
        <v>0</v>
      </c>
      <c r="BQ108" s="24">
        <f t="shared" si="94"/>
        <v>0</v>
      </c>
      <c r="BR108" s="24">
        <f>X108-AU108</f>
        <v>22750747</v>
      </c>
      <c r="BS108" s="24">
        <f t="shared" si="94"/>
        <v>0</v>
      </c>
      <c r="BT108" s="24">
        <f t="shared" si="94"/>
        <v>0</v>
      </c>
      <c r="BU108" s="24">
        <f t="shared" si="95"/>
        <v>0</v>
      </c>
      <c r="BV108" s="24">
        <f t="shared" si="95"/>
        <v>38104429</v>
      </c>
      <c r="BW108" s="75">
        <f t="shared" si="83"/>
        <v>0.23892662850572252</v>
      </c>
      <c r="BX108" s="24">
        <f t="shared" si="96"/>
        <v>770964639</v>
      </c>
      <c r="BY108" s="74"/>
      <c r="BZ108" s="74">
        <f>+'[2]ENERO 2018'!$H$32+'[2]ENERO 2018'!$H$34+'[2]ENERO 2018'!$H$40</f>
        <v>125000000</v>
      </c>
      <c r="CA108" s="74"/>
      <c r="CB108" s="74"/>
      <c r="CC108" s="74"/>
      <c r="CD108" s="74"/>
      <c r="CE108" s="74">
        <f>+'[2]ENERO 2018'!$H$28+'[2]ENERO 2018'!$H$30+'[2]ENERO 2018'!$H$42</f>
        <v>580124253</v>
      </c>
      <c r="CF108" s="74">
        <f>+'[2]ENERO 2018'!$H$38+'[2]ENERO 2018'!$H$48</f>
        <v>17735950</v>
      </c>
      <c r="CG108" s="74">
        <f>+'[2]ENERO 2018'!$R$36+'[2]ENERO 2018'!$R$46</f>
        <v>26047800</v>
      </c>
      <c r="CH108" s="74">
        <f>+'[2]ENERO 2018'!$H$44</f>
        <v>9169750</v>
      </c>
      <c r="CI108" s="74"/>
      <c r="CJ108" s="74"/>
      <c r="CK108" s="74"/>
      <c r="CL108" s="74"/>
      <c r="CM108" s="74"/>
      <c r="CN108" s="74"/>
      <c r="CO108" s="74"/>
      <c r="CP108" s="74"/>
      <c r="CQ108" s="74"/>
      <c r="CR108" s="74"/>
      <c r="CS108" s="74">
        <f>+'[2]ENERO 2018'!$H$26+'[2]ENERO 2018'!$H$50</f>
        <v>12886886</v>
      </c>
      <c r="CT108" s="75">
        <f t="shared" si="57"/>
        <v>0.76107337149427745</v>
      </c>
      <c r="CU108" s="24">
        <f t="shared" si="81"/>
        <v>2455819432</v>
      </c>
      <c r="CV108" s="24">
        <f t="shared" si="97"/>
        <v>181434097</v>
      </c>
      <c r="CW108" s="24">
        <f t="shared" si="97"/>
        <v>0</v>
      </c>
      <c r="CX108" s="24">
        <f t="shared" si="97"/>
        <v>83934392</v>
      </c>
      <c r="CY108" s="24">
        <f t="shared" si="98"/>
        <v>1500000000</v>
      </c>
      <c r="CZ108" s="24">
        <f t="shared" si="98"/>
        <v>0</v>
      </c>
      <c r="DA108" s="24">
        <f t="shared" si="98"/>
        <v>0</v>
      </c>
      <c r="DB108" s="24">
        <f t="shared" si="98"/>
        <v>204883747</v>
      </c>
      <c r="DC108" s="24">
        <f t="shared" si="98"/>
        <v>188285570</v>
      </c>
      <c r="DD108" s="24">
        <f t="shared" si="98"/>
        <v>51524200</v>
      </c>
      <c r="DE108" s="24">
        <f t="shared" si="98"/>
        <v>84902250</v>
      </c>
      <c r="DF108" s="24">
        <f t="shared" si="98"/>
        <v>0</v>
      </c>
      <c r="DG108" s="24">
        <f t="shared" si="98"/>
        <v>0</v>
      </c>
      <c r="DH108" s="24">
        <f t="shared" si="98"/>
        <v>100000000</v>
      </c>
      <c r="DI108" s="24">
        <f t="shared" si="98"/>
        <v>0</v>
      </c>
      <c r="DJ108" s="24">
        <f t="shared" si="98"/>
        <v>0</v>
      </c>
      <c r="DK108" s="24">
        <f t="shared" si="98"/>
        <v>0</v>
      </c>
      <c r="DL108" s="24">
        <f t="shared" si="98"/>
        <v>22750747</v>
      </c>
      <c r="DM108" s="24">
        <f t="shared" si="98"/>
        <v>0</v>
      </c>
      <c r="DN108" s="24">
        <f t="shared" si="98"/>
        <v>0</v>
      </c>
      <c r="DO108" s="24">
        <f t="shared" si="99"/>
        <v>0</v>
      </c>
      <c r="DP108" s="24">
        <f t="shared" si="99"/>
        <v>38104429</v>
      </c>
    </row>
    <row r="109" spans="1:120" ht="36" x14ac:dyDescent="0.25">
      <c r="A109" s="188"/>
      <c r="B109" s="191" t="s">
        <v>319</v>
      </c>
      <c r="C109" s="50" t="s">
        <v>320</v>
      </c>
      <c r="D109" s="21" t="s">
        <v>321</v>
      </c>
      <c r="E109" s="88">
        <v>211</v>
      </c>
      <c r="F109" s="23" t="s">
        <v>322</v>
      </c>
      <c r="G109" s="24">
        <f t="shared" si="90"/>
        <v>763286765</v>
      </c>
      <c r="H109" s="24"/>
      <c r="I109" s="24"/>
      <c r="J109" s="24">
        <v>18997073</v>
      </c>
      <c r="K109" s="24"/>
      <c r="L109" s="24"/>
      <c r="M109" s="24"/>
      <c r="N109" s="24">
        <v>257614970</v>
      </c>
      <c r="O109" s="24">
        <v>40000000</v>
      </c>
      <c r="P109" s="24">
        <f>40000000+111449520</f>
        <v>151449520</v>
      </c>
      <c r="Q109" s="24">
        <f>40000000+75549520</f>
        <v>115549520</v>
      </c>
      <c r="R109" s="24"/>
      <c r="S109" s="24">
        <f>1940856</f>
        <v>1940856</v>
      </c>
      <c r="T109" s="24">
        <f>32000000+4734826</f>
        <v>36734826</v>
      </c>
      <c r="U109" s="24">
        <v>96000000</v>
      </c>
      <c r="V109" s="24"/>
      <c r="W109" s="24"/>
      <c r="X109" s="24"/>
      <c r="Y109" s="24"/>
      <c r="Z109" s="24"/>
      <c r="AA109" s="24"/>
      <c r="AB109" s="24">
        <v>45000000</v>
      </c>
      <c r="AC109" s="25">
        <f t="shared" si="82"/>
        <v>1.3101235942431151E-2</v>
      </c>
      <c r="AD109" s="24">
        <f t="shared" si="91"/>
        <v>10000000</v>
      </c>
      <c r="AE109" s="24"/>
      <c r="AF109" s="24"/>
      <c r="AG109" s="24"/>
      <c r="AH109" s="24"/>
      <c r="AI109" s="24"/>
      <c r="AJ109" s="24"/>
      <c r="AK109" s="24"/>
      <c r="AL109" s="24"/>
      <c r="AM109" s="24"/>
      <c r="AN109" s="24"/>
      <c r="AO109" s="24"/>
      <c r="AP109" s="24"/>
      <c r="AQ109" s="24"/>
      <c r="AR109" s="24"/>
      <c r="AS109" s="24"/>
      <c r="AT109" s="24"/>
      <c r="AU109" s="24"/>
      <c r="AV109" s="24"/>
      <c r="AW109" s="24"/>
      <c r="AX109" s="24"/>
      <c r="AY109" s="24">
        <f>+'[2]ENERO 2018'!$AF$61</f>
        <v>10000000</v>
      </c>
      <c r="AZ109" s="25">
        <f t="shared" si="66"/>
        <v>0.98689876405756882</v>
      </c>
      <c r="BA109" s="24">
        <f t="shared" si="92"/>
        <v>753286765</v>
      </c>
      <c r="BB109" s="24">
        <f t="shared" si="93"/>
        <v>0</v>
      </c>
      <c r="BC109" s="24">
        <f t="shared" si="93"/>
        <v>0</v>
      </c>
      <c r="BD109" s="24">
        <f t="shared" si="93"/>
        <v>18997073</v>
      </c>
      <c r="BE109" s="24">
        <f t="shared" si="94"/>
        <v>0</v>
      </c>
      <c r="BF109" s="24">
        <f t="shared" si="94"/>
        <v>0</v>
      </c>
      <c r="BG109" s="24">
        <f t="shared" si="94"/>
        <v>0</v>
      </c>
      <c r="BH109" s="24">
        <f t="shared" si="94"/>
        <v>257614970</v>
      </c>
      <c r="BI109" s="24">
        <f t="shared" si="94"/>
        <v>40000000</v>
      </c>
      <c r="BJ109" s="24">
        <f t="shared" si="94"/>
        <v>151449520</v>
      </c>
      <c r="BK109" s="24">
        <f t="shared" si="94"/>
        <v>115549520</v>
      </c>
      <c r="BL109" s="24">
        <f t="shared" si="94"/>
        <v>0</v>
      </c>
      <c r="BM109" s="24">
        <f t="shared" si="94"/>
        <v>1940856</v>
      </c>
      <c r="BN109" s="24">
        <f t="shared" si="94"/>
        <v>36734826</v>
      </c>
      <c r="BO109" s="24">
        <f t="shared" si="94"/>
        <v>96000000</v>
      </c>
      <c r="BP109" s="24">
        <f t="shared" si="94"/>
        <v>0</v>
      </c>
      <c r="BQ109" s="24">
        <f t="shared" si="94"/>
        <v>0</v>
      </c>
      <c r="BR109" s="24">
        <f t="shared" si="94"/>
        <v>0</v>
      </c>
      <c r="BS109" s="24">
        <f t="shared" si="94"/>
        <v>0</v>
      </c>
      <c r="BT109" s="24">
        <f t="shared" si="94"/>
        <v>0</v>
      </c>
      <c r="BU109" s="24">
        <f t="shared" si="95"/>
        <v>0</v>
      </c>
      <c r="BV109" s="24">
        <f t="shared" si="95"/>
        <v>35000000</v>
      </c>
      <c r="BW109" s="25">
        <f t="shared" si="83"/>
        <v>1.3101235942431151E-2</v>
      </c>
      <c r="BX109" s="24">
        <f t="shared" si="96"/>
        <v>10000000</v>
      </c>
      <c r="BY109" s="24"/>
      <c r="BZ109" s="24"/>
      <c r="CA109" s="24"/>
      <c r="CB109" s="24"/>
      <c r="CC109" s="24"/>
      <c r="CD109" s="24"/>
      <c r="CE109" s="24"/>
      <c r="CF109" s="24"/>
      <c r="CG109" s="24"/>
      <c r="CH109" s="24"/>
      <c r="CI109" s="24"/>
      <c r="CJ109" s="24"/>
      <c r="CK109" s="24"/>
      <c r="CL109" s="24"/>
      <c r="CM109" s="24"/>
      <c r="CN109" s="24"/>
      <c r="CO109" s="24"/>
      <c r="CP109" s="24"/>
      <c r="CQ109" s="24"/>
      <c r="CR109" s="24"/>
      <c r="CS109" s="24">
        <f>+'[2]ENERO 2018'!$H$59</f>
        <v>10000000</v>
      </c>
      <c r="CT109" s="25">
        <f t="shared" si="57"/>
        <v>0.98689876405756882</v>
      </c>
      <c r="CU109" s="24">
        <f t="shared" si="81"/>
        <v>753286765</v>
      </c>
      <c r="CV109" s="24">
        <f t="shared" si="97"/>
        <v>0</v>
      </c>
      <c r="CW109" s="24">
        <f t="shared" si="97"/>
        <v>0</v>
      </c>
      <c r="CX109" s="24">
        <f t="shared" si="97"/>
        <v>18997073</v>
      </c>
      <c r="CY109" s="24">
        <f t="shared" si="98"/>
        <v>0</v>
      </c>
      <c r="CZ109" s="24">
        <f t="shared" si="98"/>
        <v>0</v>
      </c>
      <c r="DA109" s="24">
        <f t="shared" si="98"/>
        <v>0</v>
      </c>
      <c r="DB109" s="24">
        <f t="shared" si="98"/>
        <v>257614970</v>
      </c>
      <c r="DC109" s="24">
        <f t="shared" si="98"/>
        <v>40000000</v>
      </c>
      <c r="DD109" s="24">
        <f t="shared" si="98"/>
        <v>151449520</v>
      </c>
      <c r="DE109" s="24">
        <f t="shared" si="98"/>
        <v>115549520</v>
      </c>
      <c r="DF109" s="24">
        <f t="shared" si="98"/>
        <v>0</v>
      </c>
      <c r="DG109" s="24">
        <f t="shared" si="98"/>
        <v>1940856</v>
      </c>
      <c r="DH109" s="24">
        <f t="shared" si="98"/>
        <v>36734826</v>
      </c>
      <c r="DI109" s="24">
        <f t="shared" si="98"/>
        <v>96000000</v>
      </c>
      <c r="DJ109" s="24">
        <f t="shared" si="98"/>
        <v>0</v>
      </c>
      <c r="DK109" s="24">
        <f t="shared" si="98"/>
        <v>0</v>
      </c>
      <c r="DL109" s="24">
        <f t="shared" si="98"/>
        <v>0</v>
      </c>
      <c r="DM109" s="24">
        <f t="shared" si="98"/>
        <v>0</v>
      </c>
      <c r="DN109" s="24">
        <f t="shared" si="98"/>
        <v>0</v>
      </c>
      <c r="DO109" s="24">
        <f t="shared" si="99"/>
        <v>0</v>
      </c>
      <c r="DP109" s="24">
        <f t="shared" si="99"/>
        <v>35000000</v>
      </c>
    </row>
    <row r="110" spans="1:120" ht="76.5" customHeight="1" x14ac:dyDescent="0.25">
      <c r="A110" s="188"/>
      <c r="B110" s="192"/>
      <c r="C110" s="50" t="s">
        <v>323</v>
      </c>
      <c r="D110" s="91" t="s">
        <v>324</v>
      </c>
      <c r="E110" s="88">
        <v>211</v>
      </c>
      <c r="F110" s="23" t="s">
        <v>325</v>
      </c>
      <c r="G110" s="24">
        <f t="shared" si="90"/>
        <v>359642932</v>
      </c>
      <c r="H110" s="24"/>
      <c r="I110" s="24"/>
      <c r="J110" s="24"/>
      <c r="K110" s="24"/>
      <c r="L110" s="24"/>
      <c r="M110" s="24"/>
      <c r="N110" s="24">
        <v>100000000</v>
      </c>
      <c r="O110" s="24">
        <v>17572000</v>
      </c>
      <c r="P110" s="24">
        <f>17572000+10000000</f>
        <v>27572000</v>
      </c>
      <c r="Q110" s="24">
        <f>17572000+29400000</f>
        <v>46972000</v>
      </c>
      <c r="R110" s="24"/>
      <c r="S110" s="24"/>
      <c r="T110" s="24">
        <v>30000000</v>
      </c>
      <c r="U110" s="24">
        <v>49276070</v>
      </c>
      <c r="V110" s="24"/>
      <c r="W110" s="24"/>
      <c r="X110" s="24">
        <v>14330750</v>
      </c>
      <c r="Y110" s="24"/>
      <c r="Z110" s="24"/>
      <c r="AA110" s="24"/>
      <c r="AB110" s="24">
        <v>73920112</v>
      </c>
      <c r="AC110" s="25">
        <f t="shared" si="82"/>
        <v>0.18323592412487616</v>
      </c>
      <c r="AD110" s="24">
        <f t="shared" si="91"/>
        <v>65899505</v>
      </c>
      <c r="AE110" s="24"/>
      <c r="AF110" s="24"/>
      <c r="AG110" s="24"/>
      <c r="AH110" s="24"/>
      <c r="AI110" s="24"/>
      <c r="AJ110" s="24"/>
      <c r="AK110" s="24"/>
      <c r="AL110" s="24"/>
      <c r="AM110" s="24"/>
      <c r="AN110" s="24"/>
      <c r="AO110" s="24"/>
      <c r="AP110" s="24"/>
      <c r="AQ110" s="24"/>
      <c r="AR110" s="24"/>
      <c r="AS110" s="24"/>
      <c r="AT110" s="24"/>
      <c r="AU110" s="24"/>
      <c r="AV110" s="24"/>
      <c r="AW110" s="24"/>
      <c r="AX110" s="24"/>
      <c r="AY110" s="24">
        <f>+'[2]ENERO 2018'!$AF$68</f>
        <v>65899505</v>
      </c>
      <c r="AZ110" s="25">
        <f t="shared" si="66"/>
        <v>0.81676407587512379</v>
      </c>
      <c r="BA110" s="24">
        <f t="shared" si="92"/>
        <v>293743427</v>
      </c>
      <c r="BB110" s="24">
        <f t="shared" si="93"/>
        <v>0</v>
      </c>
      <c r="BC110" s="24">
        <f t="shared" si="93"/>
        <v>0</v>
      </c>
      <c r="BD110" s="24">
        <f t="shared" si="93"/>
        <v>0</v>
      </c>
      <c r="BE110" s="24">
        <f t="shared" si="94"/>
        <v>0</v>
      </c>
      <c r="BF110" s="24">
        <f t="shared" si="94"/>
        <v>0</v>
      </c>
      <c r="BG110" s="24">
        <f t="shared" si="94"/>
        <v>0</v>
      </c>
      <c r="BH110" s="24">
        <f t="shared" si="94"/>
        <v>100000000</v>
      </c>
      <c r="BI110" s="24">
        <f t="shared" si="94"/>
        <v>17572000</v>
      </c>
      <c r="BJ110" s="24">
        <f t="shared" si="94"/>
        <v>27572000</v>
      </c>
      <c r="BK110" s="24">
        <f t="shared" si="94"/>
        <v>46972000</v>
      </c>
      <c r="BL110" s="24">
        <f t="shared" si="94"/>
        <v>0</v>
      </c>
      <c r="BM110" s="24">
        <f t="shared" si="94"/>
        <v>0</v>
      </c>
      <c r="BN110" s="24">
        <f t="shared" si="94"/>
        <v>30000000</v>
      </c>
      <c r="BO110" s="24">
        <f t="shared" si="94"/>
        <v>49276070</v>
      </c>
      <c r="BP110" s="24">
        <f t="shared" si="94"/>
        <v>0</v>
      </c>
      <c r="BQ110" s="24">
        <f t="shared" si="94"/>
        <v>0</v>
      </c>
      <c r="BR110" s="24">
        <f t="shared" si="94"/>
        <v>14330750</v>
      </c>
      <c r="BS110" s="24">
        <f t="shared" si="94"/>
        <v>0</v>
      </c>
      <c r="BT110" s="24">
        <f t="shared" si="94"/>
        <v>0</v>
      </c>
      <c r="BU110" s="24">
        <f t="shared" si="95"/>
        <v>0</v>
      </c>
      <c r="BV110" s="24">
        <f t="shared" si="95"/>
        <v>8020607</v>
      </c>
      <c r="BW110" s="25">
        <f t="shared" si="83"/>
        <v>0.17449316646100527</v>
      </c>
      <c r="BX110" s="24">
        <f t="shared" si="96"/>
        <v>62755234</v>
      </c>
      <c r="BY110" s="24"/>
      <c r="BZ110" s="24"/>
      <c r="CA110" s="24"/>
      <c r="CB110" s="24"/>
      <c r="CC110" s="24"/>
      <c r="CD110" s="24"/>
      <c r="CE110" s="24"/>
      <c r="CF110" s="24"/>
      <c r="CG110" s="24"/>
      <c r="CH110" s="24"/>
      <c r="CI110" s="24"/>
      <c r="CJ110" s="24"/>
      <c r="CK110" s="24"/>
      <c r="CL110" s="24"/>
      <c r="CM110" s="24"/>
      <c r="CN110" s="24"/>
      <c r="CO110" s="24"/>
      <c r="CP110" s="24"/>
      <c r="CQ110" s="24"/>
      <c r="CR110" s="24"/>
      <c r="CS110" s="24">
        <f>+'[2]ENERO 2018'!$H$66</f>
        <v>62755234</v>
      </c>
      <c r="CT110" s="25">
        <f t="shared" si="57"/>
        <v>0.82550683353899479</v>
      </c>
      <c r="CU110" s="24">
        <f t="shared" si="81"/>
        <v>296887698</v>
      </c>
      <c r="CV110" s="24">
        <f t="shared" si="97"/>
        <v>0</v>
      </c>
      <c r="CW110" s="24">
        <f t="shared" si="97"/>
        <v>0</v>
      </c>
      <c r="CX110" s="24">
        <f t="shared" si="97"/>
        <v>0</v>
      </c>
      <c r="CY110" s="24">
        <f t="shared" si="98"/>
        <v>0</v>
      </c>
      <c r="CZ110" s="24">
        <f t="shared" si="98"/>
        <v>0</v>
      </c>
      <c r="DA110" s="24">
        <f t="shared" si="98"/>
        <v>0</v>
      </c>
      <c r="DB110" s="24">
        <f t="shared" si="98"/>
        <v>100000000</v>
      </c>
      <c r="DC110" s="24">
        <f t="shared" si="98"/>
        <v>17572000</v>
      </c>
      <c r="DD110" s="24">
        <f t="shared" si="98"/>
        <v>27572000</v>
      </c>
      <c r="DE110" s="24">
        <f t="shared" si="98"/>
        <v>46972000</v>
      </c>
      <c r="DF110" s="24">
        <f t="shared" si="98"/>
        <v>0</v>
      </c>
      <c r="DG110" s="24">
        <f t="shared" si="98"/>
        <v>0</v>
      </c>
      <c r="DH110" s="24">
        <f t="shared" si="98"/>
        <v>30000000</v>
      </c>
      <c r="DI110" s="24">
        <f t="shared" si="98"/>
        <v>49276070</v>
      </c>
      <c r="DJ110" s="24">
        <f t="shared" si="98"/>
        <v>0</v>
      </c>
      <c r="DK110" s="24">
        <f t="shared" si="98"/>
        <v>0</v>
      </c>
      <c r="DL110" s="24">
        <f t="shared" si="98"/>
        <v>14330750</v>
      </c>
      <c r="DM110" s="24">
        <f t="shared" si="98"/>
        <v>0</v>
      </c>
      <c r="DN110" s="24">
        <f t="shared" si="98"/>
        <v>0</v>
      </c>
      <c r="DO110" s="24">
        <f t="shared" si="99"/>
        <v>0</v>
      </c>
      <c r="DP110" s="24">
        <f t="shared" si="99"/>
        <v>11164878</v>
      </c>
    </row>
    <row r="111" spans="1:120" s="76" customFormat="1" ht="90.75" customHeight="1" x14ac:dyDescent="0.25">
      <c r="A111" s="188"/>
      <c r="B111" s="192"/>
      <c r="C111" s="89" t="s">
        <v>326</v>
      </c>
      <c r="D111" s="21" t="s">
        <v>327</v>
      </c>
      <c r="E111" s="90">
        <v>211</v>
      </c>
      <c r="F111" s="23" t="s">
        <v>328</v>
      </c>
      <c r="G111" s="24">
        <f t="shared" si="90"/>
        <v>342930549</v>
      </c>
      <c r="H111" s="28"/>
      <c r="I111" s="74"/>
      <c r="J111" s="74"/>
      <c r="K111" s="24"/>
      <c r="L111" s="24"/>
      <c r="M111" s="24">
        <v>227821027</v>
      </c>
      <c r="N111" s="24"/>
      <c r="O111" s="24"/>
      <c r="P111" s="24"/>
      <c r="Q111" s="24"/>
      <c r="R111" s="24"/>
      <c r="S111" s="24"/>
      <c r="T111" s="24"/>
      <c r="U111" s="24"/>
      <c r="V111" s="24"/>
      <c r="W111" s="24"/>
      <c r="X111" s="24"/>
      <c r="Y111" s="24"/>
      <c r="Z111" s="24"/>
      <c r="AA111" s="24"/>
      <c r="AB111" s="24">
        <f>112522910+2586612</f>
        <v>115109522</v>
      </c>
      <c r="AC111" s="75">
        <f t="shared" si="82"/>
        <v>2.2628488545650099E-3</v>
      </c>
      <c r="AD111" s="24">
        <f t="shared" si="91"/>
        <v>776000</v>
      </c>
      <c r="AE111" s="74"/>
      <c r="AF111" s="74"/>
      <c r="AG111" s="74"/>
      <c r="AH111" s="74"/>
      <c r="AI111" s="74"/>
      <c r="AJ111" s="74"/>
      <c r="AK111" s="74"/>
      <c r="AL111" s="74"/>
      <c r="AM111" s="74"/>
      <c r="AN111" s="74"/>
      <c r="AO111" s="74"/>
      <c r="AP111" s="74"/>
      <c r="AQ111" s="74"/>
      <c r="AR111" s="74"/>
      <c r="AS111" s="74"/>
      <c r="AT111" s="74"/>
      <c r="AU111" s="74"/>
      <c r="AV111" s="74"/>
      <c r="AW111" s="74"/>
      <c r="AX111" s="74"/>
      <c r="AY111" s="74">
        <f>+'[2]ENERO 2018'!$G$78</f>
        <v>776000</v>
      </c>
      <c r="AZ111" s="75">
        <f t="shared" si="66"/>
        <v>0.99773715114543504</v>
      </c>
      <c r="BA111" s="24">
        <f t="shared" si="92"/>
        <v>342154549</v>
      </c>
      <c r="BB111" s="24">
        <f t="shared" si="93"/>
        <v>0</v>
      </c>
      <c r="BC111" s="24">
        <f t="shared" si="93"/>
        <v>0</v>
      </c>
      <c r="BD111" s="24">
        <f t="shared" si="93"/>
        <v>0</v>
      </c>
      <c r="BE111" s="24">
        <f t="shared" si="94"/>
        <v>0</v>
      </c>
      <c r="BF111" s="24">
        <f t="shared" si="94"/>
        <v>0</v>
      </c>
      <c r="BG111" s="24">
        <f t="shared" si="94"/>
        <v>227821027</v>
      </c>
      <c r="BH111" s="24">
        <f t="shared" si="94"/>
        <v>0</v>
      </c>
      <c r="BI111" s="24">
        <f t="shared" si="94"/>
        <v>0</v>
      </c>
      <c r="BJ111" s="24">
        <f t="shared" si="94"/>
        <v>0</v>
      </c>
      <c r="BK111" s="24">
        <f t="shared" si="94"/>
        <v>0</v>
      </c>
      <c r="BL111" s="24">
        <f t="shared" si="94"/>
        <v>0</v>
      </c>
      <c r="BM111" s="24">
        <f t="shared" si="94"/>
        <v>0</v>
      </c>
      <c r="BN111" s="24">
        <f t="shared" si="94"/>
        <v>0</v>
      </c>
      <c r="BO111" s="24">
        <f t="shared" si="94"/>
        <v>0</v>
      </c>
      <c r="BP111" s="24">
        <f t="shared" si="94"/>
        <v>0</v>
      </c>
      <c r="BQ111" s="24">
        <f t="shared" si="94"/>
        <v>0</v>
      </c>
      <c r="BR111" s="24">
        <f t="shared" si="94"/>
        <v>0</v>
      </c>
      <c r="BS111" s="24">
        <f t="shared" si="94"/>
        <v>0</v>
      </c>
      <c r="BT111" s="24">
        <f t="shared" si="94"/>
        <v>0</v>
      </c>
      <c r="BU111" s="24">
        <f t="shared" si="95"/>
        <v>0</v>
      </c>
      <c r="BV111" s="24">
        <f t="shared" si="95"/>
        <v>114333522</v>
      </c>
      <c r="BW111" s="75">
        <f t="shared" si="83"/>
        <v>2.2628488545650099E-3</v>
      </c>
      <c r="BX111" s="24">
        <f t="shared" si="96"/>
        <v>776000</v>
      </c>
      <c r="BY111" s="74"/>
      <c r="BZ111" s="74"/>
      <c r="CA111" s="74"/>
      <c r="CB111" s="74"/>
      <c r="CC111" s="74"/>
      <c r="CD111" s="74"/>
      <c r="CE111" s="74"/>
      <c r="CF111" s="74"/>
      <c r="CG111" s="74"/>
      <c r="CH111" s="74"/>
      <c r="CI111" s="74"/>
      <c r="CJ111" s="74"/>
      <c r="CK111" s="74"/>
      <c r="CL111" s="74"/>
      <c r="CM111" s="74"/>
      <c r="CN111" s="74"/>
      <c r="CO111" s="74"/>
      <c r="CP111" s="74"/>
      <c r="CQ111" s="74"/>
      <c r="CR111" s="74"/>
      <c r="CS111" s="74">
        <f>+'[2]ENERO 2018'!$H$78</f>
        <v>776000</v>
      </c>
      <c r="CT111" s="75">
        <f t="shared" si="57"/>
        <v>0.99773715114543504</v>
      </c>
      <c r="CU111" s="24">
        <f t="shared" si="81"/>
        <v>342154549</v>
      </c>
      <c r="CV111" s="24">
        <f t="shared" si="97"/>
        <v>0</v>
      </c>
      <c r="CW111" s="24">
        <f t="shared" si="97"/>
        <v>0</v>
      </c>
      <c r="CX111" s="24">
        <f t="shared" si="97"/>
        <v>0</v>
      </c>
      <c r="CY111" s="24">
        <f t="shared" si="98"/>
        <v>0</v>
      </c>
      <c r="CZ111" s="24">
        <f t="shared" si="98"/>
        <v>0</v>
      </c>
      <c r="DA111" s="24">
        <f t="shared" si="98"/>
        <v>227821027</v>
      </c>
      <c r="DB111" s="24">
        <f t="shared" si="98"/>
        <v>0</v>
      </c>
      <c r="DC111" s="24">
        <f t="shared" si="98"/>
        <v>0</v>
      </c>
      <c r="DD111" s="24">
        <f t="shared" si="98"/>
        <v>0</v>
      </c>
      <c r="DE111" s="24">
        <f t="shared" si="98"/>
        <v>0</v>
      </c>
      <c r="DF111" s="24">
        <f t="shared" si="98"/>
        <v>0</v>
      </c>
      <c r="DG111" s="24">
        <f t="shared" si="98"/>
        <v>0</v>
      </c>
      <c r="DH111" s="24">
        <f t="shared" si="98"/>
        <v>0</v>
      </c>
      <c r="DI111" s="24">
        <f t="shared" si="98"/>
        <v>0</v>
      </c>
      <c r="DJ111" s="24">
        <f t="shared" si="98"/>
        <v>0</v>
      </c>
      <c r="DK111" s="24">
        <f t="shared" si="98"/>
        <v>0</v>
      </c>
      <c r="DL111" s="24">
        <f t="shared" si="98"/>
        <v>0</v>
      </c>
      <c r="DM111" s="24">
        <f t="shared" si="98"/>
        <v>0</v>
      </c>
      <c r="DN111" s="24">
        <f t="shared" si="98"/>
        <v>0</v>
      </c>
      <c r="DO111" s="24">
        <f t="shared" si="99"/>
        <v>0</v>
      </c>
      <c r="DP111" s="24">
        <f t="shared" si="99"/>
        <v>114333522</v>
      </c>
    </row>
    <row r="112" spans="1:120" ht="80.25" customHeight="1" x14ac:dyDescent="0.25">
      <c r="A112" s="188"/>
      <c r="B112" s="192"/>
      <c r="C112" s="50" t="s">
        <v>329</v>
      </c>
      <c r="D112" s="32" t="s">
        <v>330</v>
      </c>
      <c r="E112" s="88">
        <v>211</v>
      </c>
      <c r="F112" s="23" t="s">
        <v>331</v>
      </c>
      <c r="G112" s="24">
        <f t="shared" si="90"/>
        <v>177751952</v>
      </c>
      <c r="H112" s="34"/>
      <c r="I112" s="24"/>
      <c r="J112" s="24"/>
      <c r="K112" s="24"/>
      <c r="L112" s="24"/>
      <c r="M112" s="24"/>
      <c r="N112" s="24">
        <v>103000000</v>
      </c>
      <c r="O112" s="24">
        <v>20000000</v>
      </c>
      <c r="P112" s="24">
        <v>20000000</v>
      </c>
      <c r="Q112" s="24">
        <v>20000000</v>
      </c>
      <c r="R112" s="24"/>
      <c r="S112" s="24"/>
      <c r="T112" s="24"/>
      <c r="U112" s="24"/>
      <c r="V112" s="24"/>
      <c r="W112" s="24"/>
      <c r="X112" s="24"/>
      <c r="Y112" s="24"/>
      <c r="Z112" s="24"/>
      <c r="AA112" s="24"/>
      <c r="AB112" s="24">
        <v>14751952</v>
      </c>
      <c r="AC112" s="25">
        <f t="shared" si="82"/>
        <v>2.3429301074567102E-2</v>
      </c>
      <c r="AD112" s="24">
        <f t="shared" si="91"/>
        <v>4164604</v>
      </c>
      <c r="AE112" s="24"/>
      <c r="AF112" s="24"/>
      <c r="AG112" s="24"/>
      <c r="AH112" s="24"/>
      <c r="AI112" s="24"/>
      <c r="AJ112" s="24"/>
      <c r="AK112" s="24"/>
      <c r="AL112" s="24"/>
      <c r="AM112" s="24"/>
      <c r="AN112" s="24"/>
      <c r="AO112" s="24"/>
      <c r="AP112" s="24"/>
      <c r="AQ112" s="24"/>
      <c r="AR112" s="24"/>
      <c r="AS112" s="24"/>
      <c r="AT112" s="24"/>
      <c r="AU112" s="24"/>
      <c r="AV112" s="24"/>
      <c r="AW112" s="24"/>
      <c r="AX112" s="24"/>
      <c r="AY112" s="74">
        <f>+'[2]ENERO 2018'!$G$87</f>
        <v>4164604</v>
      </c>
      <c r="AZ112" s="25">
        <f t="shared" si="66"/>
        <v>0.97657069892543291</v>
      </c>
      <c r="BA112" s="24">
        <f t="shared" si="92"/>
        <v>173587348</v>
      </c>
      <c r="BB112" s="24">
        <f t="shared" si="93"/>
        <v>0</v>
      </c>
      <c r="BC112" s="24">
        <f t="shared" si="93"/>
        <v>0</v>
      </c>
      <c r="BD112" s="24">
        <f t="shared" si="93"/>
        <v>0</v>
      </c>
      <c r="BE112" s="24">
        <f t="shared" si="94"/>
        <v>0</v>
      </c>
      <c r="BF112" s="24">
        <f t="shared" si="94"/>
        <v>0</v>
      </c>
      <c r="BG112" s="24">
        <f t="shared" si="94"/>
        <v>0</v>
      </c>
      <c r="BH112" s="24">
        <f t="shared" si="94"/>
        <v>103000000</v>
      </c>
      <c r="BI112" s="24">
        <f t="shared" si="94"/>
        <v>20000000</v>
      </c>
      <c r="BJ112" s="24">
        <f t="shared" si="94"/>
        <v>20000000</v>
      </c>
      <c r="BK112" s="24">
        <f t="shared" si="94"/>
        <v>20000000</v>
      </c>
      <c r="BL112" s="24">
        <f t="shared" si="94"/>
        <v>0</v>
      </c>
      <c r="BM112" s="24">
        <f t="shared" si="94"/>
        <v>0</v>
      </c>
      <c r="BN112" s="24">
        <f t="shared" si="94"/>
        <v>0</v>
      </c>
      <c r="BO112" s="24">
        <f t="shared" si="94"/>
        <v>0</v>
      </c>
      <c r="BP112" s="24">
        <f t="shared" si="94"/>
        <v>0</v>
      </c>
      <c r="BQ112" s="24">
        <f t="shared" si="94"/>
        <v>0</v>
      </c>
      <c r="BR112" s="24">
        <f t="shared" si="94"/>
        <v>0</v>
      </c>
      <c r="BS112" s="24">
        <f t="shared" si="94"/>
        <v>0</v>
      </c>
      <c r="BT112" s="24">
        <f t="shared" si="94"/>
        <v>0</v>
      </c>
      <c r="BU112" s="24">
        <f t="shared" si="95"/>
        <v>0</v>
      </c>
      <c r="BV112" s="24">
        <f t="shared" si="95"/>
        <v>10587348</v>
      </c>
      <c r="BW112" s="25">
        <f t="shared" si="83"/>
        <v>2.3429301074567102E-2</v>
      </c>
      <c r="BX112" s="24">
        <f t="shared" si="96"/>
        <v>4164604</v>
      </c>
      <c r="BY112" s="24"/>
      <c r="BZ112" s="24"/>
      <c r="CA112" s="24"/>
      <c r="CB112" s="24"/>
      <c r="CC112" s="24"/>
      <c r="CD112" s="24"/>
      <c r="CE112" s="24"/>
      <c r="CF112" s="24"/>
      <c r="CG112" s="24"/>
      <c r="CH112" s="24"/>
      <c r="CI112" s="24"/>
      <c r="CJ112" s="24"/>
      <c r="CK112" s="24"/>
      <c r="CL112" s="24"/>
      <c r="CM112" s="24"/>
      <c r="CN112" s="24"/>
      <c r="CO112" s="24"/>
      <c r="CP112" s="24"/>
      <c r="CQ112" s="24"/>
      <c r="CR112" s="24"/>
      <c r="CS112" s="24">
        <f>+'[2]ENERO 2018'!$H$87</f>
        <v>4164604</v>
      </c>
      <c r="CT112" s="25">
        <f t="shared" si="57"/>
        <v>0.97657069892543291</v>
      </c>
      <c r="CU112" s="24">
        <f t="shared" si="81"/>
        <v>173587348</v>
      </c>
      <c r="CV112" s="24">
        <f t="shared" si="97"/>
        <v>0</v>
      </c>
      <c r="CW112" s="24">
        <f t="shared" si="97"/>
        <v>0</v>
      </c>
      <c r="CX112" s="24">
        <f t="shared" si="97"/>
        <v>0</v>
      </c>
      <c r="CY112" s="24">
        <f t="shared" si="98"/>
        <v>0</v>
      </c>
      <c r="CZ112" s="24">
        <f t="shared" si="98"/>
        <v>0</v>
      </c>
      <c r="DA112" s="24">
        <f t="shared" si="98"/>
        <v>0</v>
      </c>
      <c r="DB112" s="24">
        <f t="shared" si="98"/>
        <v>103000000</v>
      </c>
      <c r="DC112" s="24">
        <f t="shared" si="98"/>
        <v>20000000</v>
      </c>
      <c r="DD112" s="24">
        <f t="shared" si="98"/>
        <v>20000000</v>
      </c>
      <c r="DE112" s="24">
        <f t="shared" si="98"/>
        <v>20000000</v>
      </c>
      <c r="DF112" s="24">
        <f t="shared" si="98"/>
        <v>0</v>
      </c>
      <c r="DG112" s="24">
        <f t="shared" si="98"/>
        <v>0</v>
      </c>
      <c r="DH112" s="24">
        <f t="shared" si="98"/>
        <v>0</v>
      </c>
      <c r="DI112" s="24">
        <f t="shared" si="98"/>
        <v>0</v>
      </c>
      <c r="DJ112" s="24">
        <f t="shared" si="98"/>
        <v>0</v>
      </c>
      <c r="DK112" s="24">
        <f t="shared" si="98"/>
        <v>0</v>
      </c>
      <c r="DL112" s="24">
        <f t="shared" si="98"/>
        <v>0</v>
      </c>
      <c r="DM112" s="24">
        <f t="shared" si="98"/>
        <v>0</v>
      </c>
      <c r="DN112" s="24">
        <f t="shared" si="98"/>
        <v>0</v>
      </c>
      <c r="DO112" s="24">
        <f t="shared" si="99"/>
        <v>0</v>
      </c>
      <c r="DP112" s="24">
        <f t="shared" si="99"/>
        <v>10587348</v>
      </c>
    </row>
    <row r="113" spans="1:120" ht="54" customHeight="1" x14ac:dyDescent="0.25">
      <c r="A113" s="188"/>
      <c r="B113" s="192"/>
      <c r="C113" s="50" t="s">
        <v>332</v>
      </c>
      <c r="D113" s="21" t="s">
        <v>333</v>
      </c>
      <c r="E113" s="88">
        <v>211</v>
      </c>
      <c r="F113" s="23" t="s">
        <v>334</v>
      </c>
      <c r="G113" s="24">
        <f t="shared" si="90"/>
        <v>7000000</v>
      </c>
      <c r="H113" s="34"/>
      <c r="I113" s="24"/>
      <c r="J113" s="24"/>
      <c r="K113" s="24"/>
      <c r="L113" s="24"/>
      <c r="M113" s="24"/>
      <c r="N113" s="24"/>
      <c r="O113" s="24"/>
      <c r="P113" s="24"/>
      <c r="Q113" s="24"/>
      <c r="R113" s="24"/>
      <c r="S113" s="24"/>
      <c r="T113" s="24"/>
      <c r="U113" s="24"/>
      <c r="V113" s="24"/>
      <c r="W113" s="24"/>
      <c r="X113" s="24"/>
      <c r="Y113" s="24"/>
      <c r="Z113" s="24"/>
      <c r="AA113" s="24"/>
      <c r="AB113" s="24">
        <v>7000000</v>
      </c>
      <c r="AC113" s="25">
        <f t="shared" si="82"/>
        <v>0.2857142857142857</v>
      </c>
      <c r="AD113" s="24">
        <f t="shared" si="91"/>
        <v>2000000</v>
      </c>
      <c r="AE113" s="24"/>
      <c r="AF113" s="24"/>
      <c r="AG113" s="24"/>
      <c r="AH113" s="24"/>
      <c r="AI113" s="24"/>
      <c r="AJ113" s="24"/>
      <c r="AK113" s="24"/>
      <c r="AL113" s="24"/>
      <c r="AM113" s="24"/>
      <c r="AN113" s="24"/>
      <c r="AO113" s="24"/>
      <c r="AP113" s="24"/>
      <c r="AQ113" s="24"/>
      <c r="AR113" s="24"/>
      <c r="AS113" s="24"/>
      <c r="AT113" s="24"/>
      <c r="AU113" s="24"/>
      <c r="AV113" s="24"/>
      <c r="AW113" s="24"/>
      <c r="AX113" s="24"/>
      <c r="AY113" s="24">
        <f>+'[2]ENERO 2018'!$G$95</f>
        <v>2000000</v>
      </c>
      <c r="AZ113" s="25">
        <f t="shared" si="66"/>
        <v>0.7142857142857143</v>
      </c>
      <c r="BA113" s="24">
        <f t="shared" si="92"/>
        <v>5000000</v>
      </c>
      <c r="BB113" s="24">
        <f t="shared" si="93"/>
        <v>0</v>
      </c>
      <c r="BC113" s="24">
        <f t="shared" si="93"/>
        <v>0</v>
      </c>
      <c r="BD113" s="24">
        <f t="shared" si="93"/>
        <v>0</v>
      </c>
      <c r="BE113" s="24">
        <f t="shared" si="94"/>
        <v>0</v>
      </c>
      <c r="BF113" s="24">
        <f t="shared" si="94"/>
        <v>0</v>
      </c>
      <c r="BG113" s="24">
        <f t="shared" si="94"/>
        <v>0</v>
      </c>
      <c r="BH113" s="24">
        <f t="shared" si="94"/>
        <v>0</v>
      </c>
      <c r="BI113" s="24">
        <f t="shared" si="94"/>
        <v>0</v>
      </c>
      <c r="BJ113" s="24">
        <f t="shared" si="94"/>
        <v>0</v>
      </c>
      <c r="BK113" s="24">
        <f t="shared" si="94"/>
        <v>0</v>
      </c>
      <c r="BL113" s="24">
        <f t="shared" si="94"/>
        <v>0</v>
      </c>
      <c r="BM113" s="24">
        <f t="shared" si="94"/>
        <v>0</v>
      </c>
      <c r="BN113" s="24">
        <f t="shared" si="94"/>
        <v>0</v>
      </c>
      <c r="BO113" s="24">
        <f t="shared" si="94"/>
        <v>0</v>
      </c>
      <c r="BP113" s="24">
        <f t="shared" si="94"/>
        <v>0</v>
      </c>
      <c r="BQ113" s="24">
        <f t="shared" si="94"/>
        <v>0</v>
      </c>
      <c r="BR113" s="24">
        <f t="shared" si="94"/>
        <v>0</v>
      </c>
      <c r="BS113" s="24">
        <f t="shared" si="94"/>
        <v>0</v>
      </c>
      <c r="BT113" s="24">
        <f t="shared" si="94"/>
        <v>0</v>
      </c>
      <c r="BU113" s="24">
        <f t="shared" si="95"/>
        <v>0</v>
      </c>
      <c r="BV113" s="24">
        <f t="shared" si="95"/>
        <v>5000000</v>
      </c>
      <c r="BW113" s="25">
        <f t="shared" si="83"/>
        <v>0.2857142857142857</v>
      </c>
      <c r="BX113" s="24">
        <f t="shared" si="96"/>
        <v>2000000</v>
      </c>
      <c r="BY113" s="24"/>
      <c r="BZ113" s="24"/>
      <c r="CA113" s="24"/>
      <c r="CB113" s="24"/>
      <c r="CC113" s="24"/>
      <c r="CD113" s="24"/>
      <c r="CE113" s="24"/>
      <c r="CF113" s="24"/>
      <c r="CG113" s="24"/>
      <c r="CH113" s="24"/>
      <c r="CI113" s="24"/>
      <c r="CJ113" s="24"/>
      <c r="CK113" s="24"/>
      <c r="CL113" s="24"/>
      <c r="CM113" s="24"/>
      <c r="CN113" s="24"/>
      <c r="CO113" s="24"/>
      <c r="CP113" s="24"/>
      <c r="CQ113" s="24"/>
      <c r="CR113" s="24"/>
      <c r="CS113" s="24">
        <f>+'[2]ENERO 2018'!$H$95</f>
        <v>2000000</v>
      </c>
      <c r="CT113" s="25">
        <f t="shared" si="57"/>
        <v>0.7142857142857143</v>
      </c>
      <c r="CU113" s="24">
        <f t="shared" si="81"/>
        <v>5000000</v>
      </c>
      <c r="CV113" s="24">
        <f t="shared" si="97"/>
        <v>0</v>
      </c>
      <c r="CW113" s="24">
        <f t="shared" si="97"/>
        <v>0</v>
      </c>
      <c r="CX113" s="24">
        <f t="shared" si="97"/>
        <v>0</v>
      </c>
      <c r="CY113" s="24">
        <f t="shared" si="98"/>
        <v>0</v>
      </c>
      <c r="CZ113" s="24">
        <f t="shared" si="98"/>
        <v>0</v>
      </c>
      <c r="DA113" s="24">
        <f t="shared" si="98"/>
        <v>0</v>
      </c>
      <c r="DB113" s="24">
        <f t="shared" si="98"/>
        <v>0</v>
      </c>
      <c r="DC113" s="24">
        <f t="shared" si="98"/>
        <v>0</v>
      </c>
      <c r="DD113" s="24">
        <f t="shared" si="98"/>
        <v>0</v>
      </c>
      <c r="DE113" s="24">
        <f t="shared" si="98"/>
        <v>0</v>
      </c>
      <c r="DF113" s="24">
        <f t="shared" si="98"/>
        <v>0</v>
      </c>
      <c r="DG113" s="24">
        <f t="shared" si="98"/>
        <v>0</v>
      </c>
      <c r="DH113" s="24">
        <f t="shared" si="98"/>
        <v>0</v>
      </c>
      <c r="DI113" s="24">
        <f t="shared" si="98"/>
        <v>0</v>
      </c>
      <c r="DJ113" s="24">
        <f t="shared" si="98"/>
        <v>0</v>
      </c>
      <c r="DK113" s="24">
        <f t="shared" si="98"/>
        <v>0</v>
      </c>
      <c r="DL113" s="24">
        <f t="shared" si="98"/>
        <v>0</v>
      </c>
      <c r="DM113" s="24">
        <f t="shared" si="98"/>
        <v>0</v>
      </c>
      <c r="DN113" s="24">
        <f t="shared" si="98"/>
        <v>0</v>
      </c>
      <c r="DO113" s="24">
        <f t="shared" si="99"/>
        <v>0</v>
      </c>
      <c r="DP113" s="24">
        <f t="shared" si="99"/>
        <v>5000000</v>
      </c>
    </row>
    <row r="114" spans="1:120" ht="36.75" customHeight="1" x14ac:dyDescent="0.25">
      <c r="A114" s="188"/>
      <c r="B114" s="192"/>
      <c r="C114" s="50" t="s">
        <v>335</v>
      </c>
      <c r="D114" s="21" t="s">
        <v>336</v>
      </c>
      <c r="E114" s="88">
        <v>211</v>
      </c>
      <c r="F114" s="23" t="s">
        <v>337</v>
      </c>
      <c r="G114" s="24">
        <f t="shared" si="90"/>
        <v>357118899</v>
      </c>
      <c r="H114" s="34"/>
      <c r="I114" s="24"/>
      <c r="J114" s="24">
        <v>1118899</v>
      </c>
      <c r="K114" s="24"/>
      <c r="L114" s="24"/>
      <c r="M114" s="24"/>
      <c r="N114" s="24"/>
      <c r="O114" s="24"/>
      <c r="P114" s="24"/>
      <c r="Q114" s="24"/>
      <c r="R114" s="24"/>
      <c r="S114" s="24"/>
      <c r="T114" s="24"/>
      <c r="U114" s="24"/>
      <c r="V114" s="24"/>
      <c r="W114" s="24"/>
      <c r="X114" s="24"/>
      <c r="Y114" s="24">
        <v>350000000</v>
      </c>
      <c r="Z114" s="24"/>
      <c r="AA114" s="24"/>
      <c r="AB114" s="24">
        <v>6000000</v>
      </c>
      <c r="AC114" s="25">
        <f t="shared" si="82"/>
        <v>9.7418554709421859E-2</v>
      </c>
      <c r="AD114" s="24">
        <f t="shared" si="91"/>
        <v>34790007</v>
      </c>
      <c r="AE114" s="24"/>
      <c r="AF114" s="24"/>
      <c r="AG114" s="24"/>
      <c r="AH114" s="24"/>
      <c r="AI114" s="24"/>
      <c r="AJ114" s="24"/>
      <c r="AK114" s="24"/>
      <c r="AL114" s="24"/>
      <c r="AM114" s="24"/>
      <c r="AN114" s="24"/>
      <c r="AO114" s="24"/>
      <c r="AP114" s="24"/>
      <c r="AQ114" s="24"/>
      <c r="AR114" s="24"/>
      <c r="AS114" s="24"/>
      <c r="AT114" s="24"/>
      <c r="AU114" s="24"/>
      <c r="AV114" s="24">
        <f>+'[2]ENERO 2018'!$AA$105</f>
        <v>34790007</v>
      </c>
      <c r="AW114" s="24"/>
      <c r="AX114" s="24"/>
      <c r="AY114" s="24"/>
      <c r="AZ114" s="25">
        <f t="shared" si="66"/>
        <v>0.90258144529057815</v>
      </c>
      <c r="BA114" s="24">
        <f t="shared" si="92"/>
        <v>322328892</v>
      </c>
      <c r="BB114" s="24">
        <f t="shared" si="93"/>
        <v>0</v>
      </c>
      <c r="BC114" s="24">
        <f t="shared" si="93"/>
        <v>0</v>
      </c>
      <c r="BD114" s="24">
        <f t="shared" si="93"/>
        <v>1118899</v>
      </c>
      <c r="BE114" s="24">
        <f t="shared" si="94"/>
        <v>0</v>
      </c>
      <c r="BF114" s="24">
        <f t="shared" si="94"/>
        <v>0</v>
      </c>
      <c r="BG114" s="24">
        <f t="shared" si="94"/>
        <v>0</v>
      </c>
      <c r="BH114" s="24">
        <f t="shared" si="94"/>
        <v>0</v>
      </c>
      <c r="BI114" s="24">
        <f t="shared" si="94"/>
        <v>0</v>
      </c>
      <c r="BJ114" s="24">
        <f t="shared" si="94"/>
        <v>0</v>
      </c>
      <c r="BK114" s="24">
        <f t="shared" si="94"/>
        <v>0</v>
      </c>
      <c r="BL114" s="24">
        <f t="shared" si="94"/>
        <v>0</v>
      </c>
      <c r="BM114" s="24">
        <f t="shared" si="94"/>
        <v>0</v>
      </c>
      <c r="BN114" s="24">
        <f t="shared" si="94"/>
        <v>0</v>
      </c>
      <c r="BO114" s="24">
        <f t="shared" si="94"/>
        <v>0</v>
      </c>
      <c r="BP114" s="24">
        <f t="shared" si="94"/>
        <v>0</v>
      </c>
      <c r="BQ114" s="24">
        <f t="shared" si="94"/>
        <v>0</v>
      </c>
      <c r="BR114" s="24">
        <f t="shared" si="94"/>
        <v>0</v>
      </c>
      <c r="BS114" s="24">
        <f t="shared" si="94"/>
        <v>315209993</v>
      </c>
      <c r="BT114" s="24">
        <f t="shared" si="94"/>
        <v>0</v>
      </c>
      <c r="BU114" s="24">
        <f t="shared" si="95"/>
        <v>0</v>
      </c>
      <c r="BV114" s="24">
        <f t="shared" si="95"/>
        <v>6000000</v>
      </c>
      <c r="BW114" s="25">
        <f t="shared" si="83"/>
        <v>9.7418554709421859E-2</v>
      </c>
      <c r="BX114" s="24">
        <f t="shared" si="96"/>
        <v>34790007</v>
      </c>
      <c r="BY114" s="24"/>
      <c r="BZ114" s="24"/>
      <c r="CA114" s="24"/>
      <c r="CB114" s="24"/>
      <c r="CC114" s="24"/>
      <c r="CD114" s="24"/>
      <c r="CE114" s="24"/>
      <c r="CF114" s="24"/>
      <c r="CG114" s="24"/>
      <c r="CH114" s="24"/>
      <c r="CI114" s="24"/>
      <c r="CJ114" s="24"/>
      <c r="CK114" s="24"/>
      <c r="CL114" s="24"/>
      <c r="CM114" s="24"/>
      <c r="CN114" s="24"/>
      <c r="CO114" s="24"/>
      <c r="CP114" s="24">
        <f>+'[2]ENERO 2018'!$G$103</f>
        <v>34790007</v>
      </c>
      <c r="CQ114" s="24"/>
      <c r="CR114" s="24"/>
      <c r="CS114" s="24"/>
      <c r="CT114" s="25">
        <f t="shared" si="57"/>
        <v>0.90258144529057815</v>
      </c>
      <c r="CU114" s="24">
        <f t="shared" si="81"/>
        <v>322328892</v>
      </c>
      <c r="CV114" s="24">
        <f t="shared" si="97"/>
        <v>0</v>
      </c>
      <c r="CW114" s="24">
        <f t="shared" si="97"/>
        <v>0</v>
      </c>
      <c r="CX114" s="24">
        <f t="shared" si="97"/>
        <v>1118899</v>
      </c>
      <c r="CY114" s="24">
        <f t="shared" si="98"/>
        <v>0</v>
      </c>
      <c r="CZ114" s="24">
        <f t="shared" si="98"/>
        <v>0</v>
      </c>
      <c r="DA114" s="24">
        <f t="shared" si="98"/>
        <v>0</v>
      </c>
      <c r="DB114" s="24">
        <f t="shared" si="98"/>
        <v>0</v>
      </c>
      <c r="DC114" s="24">
        <f t="shared" si="98"/>
        <v>0</v>
      </c>
      <c r="DD114" s="24">
        <f t="shared" si="98"/>
        <v>0</v>
      </c>
      <c r="DE114" s="24">
        <f t="shared" si="98"/>
        <v>0</v>
      </c>
      <c r="DF114" s="24">
        <f t="shared" si="98"/>
        <v>0</v>
      </c>
      <c r="DG114" s="24">
        <f t="shared" si="98"/>
        <v>0</v>
      </c>
      <c r="DH114" s="24">
        <f t="shared" si="98"/>
        <v>0</v>
      </c>
      <c r="DI114" s="24">
        <f t="shared" si="98"/>
        <v>0</v>
      </c>
      <c r="DJ114" s="24">
        <f t="shared" si="98"/>
        <v>0</v>
      </c>
      <c r="DK114" s="24">
        <f t="shared" si="98"/>
        <v>0</v>
      </c>
      <c r="DL114" s="24">
        <f t="shared" si="98"/>
        <v>0</v>
      </c>
      <c r="DM114" s="24">
        <f t="shared" si="98"/>
        <v>315209993</v>
      </c>
      <c r="DN114" s="24">
        <f t="shared" si="98"/>
        <v>0</v>
      </c>
      <c r="DO114" s="24">
        <f t="shared" si="99"/>
        <v>0</v>
      </c>
      <c r="DP114" s="24">
        <f t="shared" si="99"/>
        <v>6000000</v>
      </c>
    </row>
    <row r="115" spans="1:120" ht="24" customHeight="1" x14ac:dyDescent="0.25">
      <c r="A115" s="188"/>
      <c r="B115" s="192"/>
      <c r="C115" s="50" t="s">
        <v>338</v>
      </c>
      <c r="D115" s="21" t="s">
        <v>339</v>
      </c>
      <c r="E115" s="88">
        <v>211</v>
      </c>
      <c r="F115" s="23" t="s">
        <v>340</v>
      </c>
      <c r="G115" s="24">
        <f t="shared" si="90"/>
        <v>350000000</v>
      </c>
      <c r="H115" s="34"/>
      <c r="I115" s="24">
        <v>350000000</v>
      </c>
      <c r="J115" s="24"/>
      <c r="K115" s="24"/>
      <c r="L115" s="24"/>
      <c r="M115" s="24"/>
      <c r="N115" s="24"/>
      <c r="O115" s="24"/>
      <c r="P115" s="24"/>
      <c r="Q115" s="24"/>
      <c r="R115" s="24"/>
      <c r="S115" s="24"/>
      <c r="T115" s="24"/>
      <c r="U115" s="24"/>
      <c r="V115" s="24"/>
      <c r="W115" s="24"/>
      <c r="X115" s="24"/>
      <c r="Y115" s="24"/>
      <c r="Z115" s="24"/>
      <c r="AA115" s="24"/>
      <c r="AB115" s="24"/>
      <c r="AC115" s="25">
        <f t="shared" si="82"/>
        <v>1</v>
      </c>
      <c r="AD115" s="24">
        <f t="shared" si="91"/>
        <v>350000000</v>
      </c>
      <c r="AE115" s="24"/>
      <c r="AF115" s="24">
        <f>+'[2]ENERO 2018'!$K$111</f>
        <v>350000000</v>
      </c>
      <c r="AG115" s="24"/>
      <c r="AH115" s="24"/>
      <c r="AI115" s="24"/>
      <c r="AJ115" s="24"/>
      <c r="AK115" s="24"/>
      <c r="AL115" s="24"/>
      <c r="AM115" s="24"/>
      <c r="AN115" s="24"/>
      <c r="AO115" s="24"/>
      <c r="AP115" s="24"/>
      <c r="AQ115" s="24"/>
      <c r="AR115" s="24"/>
      <c r="AS115" s="24"/>
      <c r="AT115" s="24"/>
      <c r="AU115" s="24"/>
      <c r="AV115" s="24"/>
      <c r="AW115" s="24"/>
      <c r="AX115" s="24"/>
      <c r="AY115" s="24"/>
      <c r="AZ115" s="25">
        <f t="shared" si="66"/>
        <v>0</v>
      </c>
      <c r="BA115" s="24">
        <f t="shared" si="92"/>
        <v>0</v>
      </c>
      <c r="BB115" s="24">
        <f t="shared" si="93"/>
        <v>0</v>
      </c>
      <c r="BC115" s="24">
        <f t="shared" si="93"/>
        <v>0</v>
      </c>
      <c r="BD115" s="24">
        <f t="shared" si="93"/>
        <v>0</v>
      </c>
      <c r="BE115" s="24">
        <f t="shared" si="94"/>
        <v>0</v>
      </c>
      <c r="BF115" s="24">
        <f t="shared" si="94"/>
        <v>0</v>
      </c>
      <c r="BG115" s="24">
        <f t="shared" si="94"/>
        <v>0</v>
      </c>
      <c r="BH115" s="24">
        <f t="shared" si="94"/>
        <v>0</v>
      </c>
      <c r="BI115" s="24">
        <f t="shared" si="94"/>
        <v>0</v>
      </c>
      <c r="BJ115" s="24">
        <f t="shared" si="94"/>
        <v>0</v>
      </c>
      <c r="BK115" s="24">
        <f t="shared" si="94"/>
        <v>0</v>
      </c>
      <c r="BL115" s="24">
        <f t="shared" si="94"/>
        <v>0</v>
      </c>
      <c r="BM115" s="24">
        <f t="shared" si="94"/>
        <v>0</v>
      </c>
      <c r="BN115" s="24">
        <f t="shared" si="94"/>
        <v>0</v>
      </c>
      <c r="BO115" s="24">
        <f t="shared" si="94"/>
        <v>0</v>
      </c>
      <c r="BP115" s="24">
        <f t="shared" si="94"/>
        <v>0</v>
      </c>
      <c r="BQ115" s="24">
        <f t="shared" si="94"/>
        <v>0</v>
      </c>
      <c r="BR115" s="24">
        <f t="shared" si="94"/>
        <v>0</v>
      </c>
      <c r="BS115" s="24">
        <f t="shared" si="94"/>
        <v>0</v>
      </c>
      <c r="BT115" s="24">
        <f t="shared" si="94"/>
        <v>0</v>
      </c>
      <c r="BU115" s="24">
        <f t="shared" si="95"/>
        <v>0</v>
      </c>
      <c r="BV115" s="24">
        <f t="shared" si="95"/>
        <v>0</v>
      </c>
      <c r="BW115" s="25">
        <f t="shared" si="83"/>
        <v>0.72807412571428576</v>
      </c>
      <c r="BX115" s="24">
        <f t="shared" si="96"/>
        <v>254825944</v>
      </c>
      <c r="BY115" s="24"/>
      <c r="BZ115" s="24">
        <f>+'[2]ENERO 2018'!$H$109</f>
        <v>254825944</v>
      </c>
      <c r="CA115" s="24"/>
      <c r="CB115" s="24"/>
      <c r="CC115" s="24"/>
      <c r="CD115" s="24"/>
      <c r="CE115" s="24"/>
      <c r="CF115" s="24"/>
      <c r="CG115" s="24"/>
      <c r="CH115" s="24"/>
      <c r="CI115" s="24"/>
      <c r="CJ115" s="24"/>
      <c r="CK115" s="24"/>
      <c r="CL115" s="24"/>
      <c r="CM115" s="24"/>
      <c r="CN115" s="24"/>
      <c r="CO115" s="24"/>
      <c r="CP115" s="24"/>
      <c r="CQ115" s="24"/>
      <c r="CR115" s="24"/>
      <c r="CS115" s="24"/>
      <c r="CT115" s="25">
        <f t="shared" si="57"/>
        <v>0.27192587428571424</v>
      </c>
      <c r="CU115" s="24">
        <f t="shared" si="81"/>
        <v>95174056</v>
      </c>
      <c r="CV115" s="24">
        <f t="shared" si="97"/>
        <v>0</v>
      </c>
      <c r="CW115" s="24">
        <f t="shared" si="97"/>
        <v>95174056</v>
      </c>
      <c r="CX115" s="24">
        <f t="shared" si="97"/>
        <v>0</v>
      </c>
      <c r="CY115" s="24">
        <f t="shared" si="98"/>
        <v>0</v>
      </c>
      <c r="CZ115" s="24">
        <f t="shared" si="98"/>
        <v>0</v>
      </c>
      <c r="DA115" s="24">
        <f t="shared" si="98"/>
        <v>0</v>
      </c>
      <c r="DB115" s="24">
        <f t="shared" si="98"/>
        <v>0</v>
      </c>
      <c r="DC115" s="24">
        <f t="shared" si="98"/>
        <v>0</v>
      </c>
      <c r="DD115" s="24">
        <f t="shared" si="98"/>
        <v>0</v>
      </c>
      <c r="DE115" s="24">
        <f t="shared" si="98"/>
        <v>0</v>
      </c>
      <c r="DF115" s="24">
        <f t="shared" si="98"/>
        <v>0</v>
      </c>
      <c r="DG115" s="24">
        <f t="shared" si="98"/>
        <v>0</v>
      </c>
      <c r="DH115" s="24">
        <f t="shared" si="98"/>
        <v>0</v>
      </c>
      <c r="DI115" s="24">
        <f t="shared" si="98"/>
        <v>0</v>
      </c>
      <c r="DJ115" s="24">
        <f t="shared" si="98"/>
        <v>0</v>
      </c>
      <c r="DK115" s="24">
        <f t="shared" si="98"/>
        <v>0</v>
      </c>
      <c r="DL115" s="24">
        <f t="shared" si="98"/>
        <v>0</v>
      </c>
      <c r="DM115" s="24">
        <f t="shared" si="98"/>
        <v>0</v>
      </c>
      <c r="DN115" s="24">
        <f t="shared" si="98"/>
        <v>0</v>
      </c>
      <c r="DO115" s="24">
        <f t="shared" si="99"/>
        <v>0</v>
      </c>
      <c r="DP115" s="24">
        <f t="shared" si="99"/>
        <v>0</v>
      </c>
    </row>
    <row r="116" spans="1:120" ht="32.25" customHeight="1" x14ac:dyDescent="0.25">
      <c r="A116" s="188" t="s">
        <v>308</v>
      </c>
      <c r="B116" s="194" t="s">
        <v>341</v>
      </c>
      <c r="C116" s="50" t="s">
        <v>342</v>
      </c>
      <c r="D116" s="21" t="s">
        <v>343</v>
      </c>
      <c r="E116" s="88">
        <v>510</v>
      </c>
      <c r="F116" s="23" t="s">
        <v>344</v>
      </c>
      <c r="G116" s="24">
        <f t="shared" si="90"/>
        <v>60000000</v>
      </c>
      <c r="H116" s="24"/>
      <c r="I116" s="24">
        <v>60000000</v>
      </c>
      <c r="J116" s="24"/>
      <c r="K116" s="24"/>
      <c r="L116" s="24"/>
      <c r="M116" s="24"/>
      <c r="N116" s="24"/>
      <c r="O116" s="24"/>
      <c r="P116" s="24"/>
      <c r="Q116" s="24"/>
      <c r="R116" s="24"/>
      <c r="S116" s="24"/>
      <c r="T116" s="24"/>
      <c r="U116" s="24"/>
      <c r="V116" s="24"/>
      <c r="W116" s="24"/>
      <c r="X116" s="24"/>
      <c r="Y116" s="24"/>
      <c r="Z116" s="24"/>
      <c r="AA116" s="24"/>
      <c r="AB116" s="24"/>
      <c r="AC116" s="25">
        <f t="shared" si="82"/>
        <v>0.97545199999999999</v>
      </c>
      <c r="AD116" s="24">
        <f t="shared" si="91"/>
        <v>58527120</v>
      </c>
      <c r="AE116" s="24"/>
      <c r="AF116" s="24">
        <f>+'[2]ENERO 2018'!$K$983</f>
        <v>58527120</v>
      </c>
      <c r="AG116" s="24"/>
      <c r="AH116" s="24"/>
      <c r="AI116" s="24"/>
      <c r="AJ116" s="24"/>
      <c r="AK116" s="24"/>
      <c r="AL116" s="24"/>
      <c r="AM116" s="24"/>
      <c r="AN116" s="24"/>
      <c r="AO116" s="24"/>
      <c r="AP116" s="24"/>
      <c r="AQ116" s="24"/>
      <c r="AR116" s="24"/>
      <c r="AS116" s="24"/>
      <c r="AT116" s="24"/>
      <c r="AU116" s="24"/>
      <c r="AV116" s="24"/>
      <c r="AW116" s="24"/>
      <c r="AX116" s="24"/>
      <c r="AY116" s="24"/>
      <c r="AZ116" s="25">
        <f t="shared" si="66"/>
        <v>2.4548000000000014E-2</v>
      </c>
      <c r="BA116" s="24">
        <f t="shared" si="92"/>
        <v>1472880</v>
      </c>
      <c r="BB116" s="24">
        <f t="shared" si="93"/>
        <v>0</v>
      </c>
      <c r="BC116" s="24">
        <f t="shared" si="93"/>
        <v>1472880</v>
      </c>
      <c r="BD116" s="24">
        <f t="shared" si="93"/>
        <v>0</v>
      </c>
      <c r="BE116" s="24">
        <f t="shared" si="94"/>
        <v>0</v>
      </c>
      <c r="BF116" s="24">
        <f t="shared" si="94"/>
        <v>0</v>
      </c>
      <c r="BG116" s="24">
        <f t="shared" si="94"/>
        <v>0</v>
      </c>
      <c r="BH116" s="24">
        <f t="shared" si="94"/>
        <v>0</v>
      </c>
      <c r="BI116" s="24">
        <f t="shared" si="94"/>
        <v>0</v>
      </c>
      <c r="BJ116" s="24">
        <f t="shared" si="94"/>
        <v>0</v>
      </c>
      <c r="BK116" s="24">
        <f t="shared" si="94"/>
        <v>0</v>
      </c>
      <c r="BL116" s="24">
        <f t="shared" si="94"/>
        <v>0</v>
      </c>
      <c r="BM116" s="24">
        <f t="shared" si="94"/>
        <v>0</v>
      </c>
      <c r="BN116" s="24">
        <f t="shared" si="94"/>
        <v>0</v>
      </c>
      <c r="BO116" s="24">
        <f t="shared" si="94"/>
        <v>0</v>
      </c>
      <c r="BP116" s="24">
        <f t="shared" si="94"/>
        <v>0</v>
      </c>
      <c r="BQ116" s="24">
        <f t="shared" si="94"/>
        <v>0</v>
      </c>
      <c r="BR116" s="24">
        <f t="shared" si="94"/>
        <v>0</v>
      </c>
      <c r="BS116" s="24">
        <f t="shared" si="94"/>
        <v>0</v>
      </c>
      <c r="BT116" s="24">
        <f t="shared" si="94"/>
        <v>0</v>
      </c>
      <c r="BU116" s="24">
        <f t="shared" si="95"/>
        <v>0</v>
      </c>
      <c r="BV116" s="24">
        <f t="shared" si="95"/>
        <v>0</v>
      </c>
      <c r="BW116" s="25">
        <f t="shared" si="83"/>
        <v>0.97545199999999999</v>
      </c>
      <c r="BX116" s="24">
        <f t="shared" si="96"/>
        <v>58527120</v>
      </c>
      <c r="BY116" s="24"/>
      <c r="BZ116" s="24">
        <f>+'[2]ENERO 2018'!$H$981</f>
        <v>58527120</v>
      </c>
      <c r="CA116" s="24"/>
      <c r="CB116" s="24"/>
      <c r="CC116" s="24"/>
      <c r="CD116" s="24"/>
      <c r="CE116" s="24"/>
      <c r="CF116" s="24"/>
      <c r="CG116" s="24"/>
      <c r="CH116" s="24"/>
      <c r="CI116" s="24"/>
      <c r="CJ116" s="24"/>
      <c r="CK116" s="24"/>
      <c r="CL116" s="24"/>
      <c r="CM116" s="24"/>
      <c r="CN116" s="24"/>
      <c r="CO116" s="24"/>
      <c r="CP116" s="24"/>
      <c r="CQ116" s="24"/>
      <c r="CR116" s="24"/>
      <c r="CS116" s="24"/>
      <c r="CT116" s="25">
        <f t="shared" si="57"/>
        <v>2.4548000000000014E-2</v>
      </c>
      <c r="CU116" s="24">
        <f t="shared" si="81"/>
        <v>1472880</v>
      </c>
      <c r="CV116" s="24">
        <f t="shared" si="97"/>
        <v>0</v>
      </c>
      <c r="CW116" s="24">
        <f t="shared" si="97"/>
        <v>1472880</v>
      </c>
      <c r="CX116" s="24">
        <f t="shared" si="97"/>
        <v>0</v>
      </c>
      <c r="CY116" s="24">
        <f t="shared" si="98"/>
        <v>0</v>
      </c>
      <c r="CZ116" s="24">
        <f t="shared" si="98"/>
        <v>0</v>
      </c>
      <c r="DA116" s="24">
        <f t="shared" si="98"/>
        <v>0</v>
      </c>
      <c r="DB116" s="24">
        <f t="shared" si="98"/>
        <v>0</v>
      </c>
      <c r="DC116" s="24">
        <f t="shared" si="98"/>
        <v>0</v>
      </c>
      <c r="DD116" s="24">
        <f t="shared" si="98"/>
        <v>0</v>
      </c>
      <c r="DE116" s="24">
        <f t="shared" si="98"/>
        <v>0</v>
      </c>
      <c r="DF116" s="24">
        <f t="shared" si="98"/>
        <v>0</v>
      </c>
      <c r="DG116" s="24">
        <f t="shared" si="98"/>
        <v>0</v>
      </c>
      <c r="DH116" s="24">
        <f t="shared" si="98"/>
        <v>0</v>
      </c>
      <c r="DI116" s="24">
        <f t="shared" si="98"/>
        <v>0</v>
      </c>
      <c r="DJ116" s="24">
        <f t="shared" si="98"/>
        <v>0</v>
      </c>
      <c r="DK116" s="24">
        <f t="shared" si="98"/>
        <v>0</v>
      </c>
      <c r="DL116" s="24">
        <f t="shared" si="98"/>
        <v>0</v>
      </c>
      <c r="DM116" s="24">
        <f t="shared" si="98"/>
        <v>0</v>
      </c>
      <c r="DN116" s="24">
        <f t="shared" si="98"/>
        <v>0</v>
      </c>
      <c r="DO116" s="24">
        <f t="shared" si="99"/>
        <v>0</v>
      </c>
      <c r="DP116" s="24">
        <f t="shared" si="99"/>
        <v>0</v>
      </c>
    </row>
    <row r="117" spans="1:120" ht="44.25" customHeight="1" x14ac:dyDescent="0.25">
      <c r="A117" s="188"/>
      <c r="B117" s="195"/>
      <c r="C117" s="50" t="s">
        <v>345</v>
      </c>
      <c r="D117" s="21" t="s">
        <v>346</v>
      </c>
      <c r="E117" s="88">
        <v>510</v>
      </c>
      <c r="F117" s="23" t="s">
        <v>344</v>
      </c>
      <c r="G117" s="24">
        <f t="shared" si="90"/>
        <v>75397803</v>
      </c>
      <c r="H117" s="24"/>
      <c r="I117" s="24">
        <v>75397803</v>
      </c>
      <c r="J117" s="24"/>
      <c r="K117" s="24"/>
      <c r="L117" s="24"/>
      <c r="M117" s="24"/>
      <c r="N117" s="24"/>
      <c r="O117" s="24"/>
      <c r="P117" s="24"/>
      <c r="Q117" s="24"/>
      <c r="R117" s="24"/>
      <c r="S117" s="24"/>
      <c r="T117" s="24"/>
      <c r="U117" s="24"/>
      <c r="V117" s="24"/>
      <c r="W117" s="24"/>
      <c r="X117" s="24"/>
      <c r="Y117" s="24"/>
      <c r="Z117" s="24"/>
      <c r="AA117" s="24"/>
      <c r="AB117" s="24"/>
      <c r="AC117" s="25">
        <f t="shared" si="82"/>
        <v>0.94186843879257331</v>
      </c>
      <c r="AD117" s="24">
        <f t="shared" si="91"/>
        <v>71014811</v>
      </c>
      <c r="AE117" s="24"/>
      <c r="AF117" s="24">
        <f>+'[2]ENERO 2018'!$K$994</f>
        <v>71014811</v>
      </c>
      <c r="AG117" s="24"/>
      <c r="AH117" s="24"/>
      <c r="AI117" s="24"/>
      <c r="AJ117" s="24"/>
      <c r="AK117" s="24"/>
      <c r="AL117" s="24"/>
      <c r="AM117" s="24"/>
      <c r="AN117" s="24"/>
      <c r="AO117" s="24"/>
      <c r="AP117" s="24"/>
      <c r="AQ117" s="24"/>
      <c r="AR117" s="24"/>
      <c r="AS117" s="24"/>
      <c r="AT117" s="24"/>
      <c r="AU117" s="24"/>
      <c r="AV117" s="24"/>
      <c r="AW117" s="24"/>
      <c r="AX117" s="24"/>
      <c r="AY117" s="24"/>
      <c r="AZ117" s="25">
        <f t="shared" si="66"/>
        <v>5.8131561207426685E-2</v>
      </c>
      <c r="BA117" s="24">
        <f t="shared" si="92"/>
        <v>4382992</v>
      </c>
      <c r="BB117" s="24">
        <f t="shared" si="93"/>
        <v>0</v>
      </c>
      <c r="BC117" s="24">
        <f t="shared" si="93"/>
        <v>4382992</v>
      </c>
      <c r="BD117" s="24">
        <f t="shared" si="93"/>
        <v>0</v>
      </c>
      <c r="BE117" s="24">
        <f t="shared" si="94"/>
        <v>0</v>
      </c>
      <c r="BF117" s="24">
        <f t="shared" si="94"/>
        <v>0</v>
      </c>
      <c r="BG117" s="24">
        <f t="shared" si="94"/>
        <v>0</v>
      </c>
      <c r="BH117" s="24">
        <f t="shared" si="94"/>
        <v>0</v>
      </c>
      <c r="BI117" s="24">
        <f t="shared" si="94"/>
        <v>0</v>
      </c>
      <c r="BJ117" s="24">
        <f t="shared" si="94"/>
        <v>0</v>
      </c>
      <c r="BK117" s="24">
        <f t="shared" si="94"/>
        <v>0</v>
      </c>
      <c r="BL117" s="24">
        <f t="shared" si="94"/>
        <v>0</v>
      </c>
      <c r="BM117" s="24">
        <f t="shared" si="94"/>
        <v>0</v>
      </c>
      <c r="BN117" s="24">
        <f t="shared" si="94"/>
        <v>0</v>
      </c>
      <c r="BO117" s="24">
        <f t="shared" si="94"/>
        <v>0</v>
      </c>
      <c r="BP117" s="24">
        <f t="shared" si="94"/>
        <v>0</v>
      </c>
      <c r="BQ117" s="24">
        <f t="shared" si="94"/>
        <v>0</v>
      </c>
      <c r="BR117" s="24">
        <f t="shared" si="94"/>
        <v>0</v>
      </c>
      <c r="BS117" s="24">
        <f t="shared" si="94"/>
        <v>0</v>
      </c>
      <c r="BT117" s="24">
        <f t="shared" si="94"/>
        <v>0</v>
      </c>
      <c r="BU117" s="24">
        <f t="shared" si="95"/>
        <v>0</v>
      </c>
      <c r="BV117" s="24">
        <f t="shared" si="95"/>
        <v>0</v>
      </c>
      <c r="BW117" s="25">
        <f t="shared" si="83"/>
        <v>0.93799421449985754</v>
      </c>
      <c r="BX117" s="24">
        <f t="shared" si="96"/>
        <v>70722703</v>
      </c>
      <c r="BY117" s="24"/>
      <c r="BZ117" s="24">
        <f>+'[2]ENERO 2018'!$H$991</f>
        <v>70722703</v>
      </c>
      <c r="CA117" s="24"/>
      <c r="CB117" s="24"/>
      <c r="CC117" s="24"/>
      <c r="CD117" s="24"/>
      <c r="CE117" s="24"/>
      <c r="CF117" s="24"/>
      <c r="CG117" s="24"/>
      <c r="CH117" s="24"/>
      <c r="CI117" s="24"/>
      <c r="CJ117" s="24"/>
      <c r="CK117" s="24"/>
      <c r="CL117" s="24"/>
      <c r="CM117" s="24"/>
      <c r="CN117" s="24"/>
      <c r="CO117" s="24"/>
      <c r="CP117" s="24"/>
      <c r="CQ117" s="24"/>
      <c r="CR117" s="24"/>
      <c r="CS117" s="24"/>
      <c r="CT117" s="25">
        <f t="shared" si="57"/>
        <v>6.2005785500142463E-2</v>
      </c>
      <c r="CU117" s="24">
        <f t="shared" si="81"/>
        <v>4675100</v>
      </c>
      <c r="CV117" s="24">
        <f t="shared" si="97"/>
        <v>0</v>
      </c>
      <c r="CW117" s="24">
        <f t="shared" si="97"/>
        <v>4675100</v>
      </c>
      <c r="CX117" s="24">
        <f t="shared" si="97"/>
        <v>0</v>
      </c>
      <c r="CY117" s="24">
        <f t="shared" si="98"/>
        <v>0</v>
      </c>
      <c r="CZ117" s="24">
        <f t="shared" si="98"/>
        <v>0</v>
      </c>
      <c r="DA117" s="24">
        <f t="shared" si="98"/>
        <v>0</v>
      </c>
      <c r="DB117" s="24">
        <f t="shared" si="98"/>
        <v>0</v>
      </c>
      <c r="DC117" s="24">
        <f t="shared" si="98"/>
        <v>0</v>
      </c>
      <c r="DD117" s="24">
        <f t="shared" si="98"/>
        <v>0</v>
      </c>
      <c r="DE117" s="24">
        <f t="shared" si="98"/>
        <v>0</v>
      </c>
      <c r="DF117" s="24">
        <f t="shared" si="98"/>
        <v>0</v>
      </c>
      <c r="DG117" s="24">
        <f t="shared" si="98"/>
        <v>0</v>
      </c>
      <c r="DH117" s="24">
        <f t="shared" si="98"/>
        <v>0</v>
      </c>
      <c r="DI117" s="24">
        <f t="shared" si="98"/>
        <v>0</v>
      </c>
      <c r="DJ117" s="24">
        <f t="shared" si="98"/>
        <v>0</v>
      </c>
      <c r="DK117" s="24">
        <f t="shared" si="98"/>
        <v>0</v>
      </c>
      <c r="DL117" s="24">
        <f t="shared" si="98"/>
        <v>0</v>
      </c>
      <c r="DM117" s="24">
        <f t="shared" si="98"/>
        <v>0</v>
      </c>
      <c r="DN117" s="24">
        <f t="shared" si="98"/>
        <v>0</v>
      </c>
      <c r="DO117" s="24">
        <f t="shared" si="99"/>
        <v>0</v>
      </c>
      <c r="DP117" s="24">
        <f t="shared" si="99"/>
        <v>0</v>
      </c>
    </row>
    <row r="118" spans="1:120" ht="45.75" customHeight="1" x14ac:dyDescent="0.25">
      <c r="A118" s="188"/>
      <c r="B118" s="195"/>
      <c r="C118" s="50" t="s">
        <v>347</v>
      </c>
      <c r="D118" s="21" t="s">
        <v>348</v>
      </c>
      <c r="E118" s="88">
        <v>510</v>
      </c>
      <c r="F118" s="23" t="s">
        <v>344</v>
      </c>
      <c r="G118" s="24">
        <f t="shared" si="90"/>
        <v>20000000</v>
      </c>
      <c r="H118" s="24"/>
      <c r="I118" s="24">
        <v>20000000</v>
      </c>
      <c r="J118" s="24"/>
      <c r="K118" s="24"/>
      <c r="L118" s="24"/>
      <c r="M118" s="24"/>
      <c r="N118" s="24"/>
      <c r="O118" s="24"/>
      <c r="P118" s="24"/>
      <c r="Q118" s="24"/>
      <c r="R118" s="24"/>
      <c r="S118" s="24"/>
      <c r="T118" s="24"/>
      <c r="U118" s="24"/>
      <c r="V118" s="24"/>
      <c r="W118" s="24"/>
      <c r="X118" s="24"/>
      <c r="Y118" s="24"/>
      <c r="Z118" s="24"/>
      <c r="AA118" s="24"/>
      <c r="AB118" s="24"/>
      <c r="AC118" s="25">
        <f t="shared" si="82"/>
        <v>0</v>
      </c>
      <c r="AD118" s="24">
        <f t="shared" si="91"/>
        <v>0</v>
      </c>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5">
        <f t="shared" si="66"/>
        <v>1</v>
      </c>
      <c r="BA118" s="24">
        <f t="shared" si="92"/>
        <v>20000000</v>
      </c>
      <c r="BB118" s="24">
        <f t="shared" si="93"/>
        <v>0</v>
      </c>
      <c r="BC118" s="24">
        <f t="shared" si="93"/>
        <v>20000000</v>
      </c>
      <c r="BD118" s="24">
        <f t="shared" si="93"/>
        <v>0</v>
      </c>
      <c r="BE118" s="24">
        <f t="shared" si="94"/>
        <v>0</v>
      </c>
      <c r="BF118" s="24">
        <f t="shared" si="94"/>
        <v>0</v>
      </c>
      <c r="BG118" s="24">
        <f t="shared" si="94"/>
        <v>0</v>
      </c>
      <c r="BH118" s="24">
        <f t="shared" si="94"/>
        <v>0</v>
      </c>
      <c r="BI118" s="24">
        <f t="shared" si="94"/>
        <v>0</v>
      </c>
      <c r="BJ118" s="24">
        <f t="shared" si="94"/>
        <v>0</v>
      </c>
      <c r="BK118" s="24">
        <f t="shared" si="94"/>
        <v>0</v>
      </c>
      <c r="BL118" s="24">
        <f t="shared" si="94"/>
        <v>0</v>
      </c>
      <c r="BM118" s="24">
        <f t="shared" si="94"/>
        <v>0</v>
      </c>
      <c r="BN118" s="24">
        <f t="shared" si="94"/>
        <v>0</v>
      </c>
      <c r="BO118" s="24">
        <f t="shared" si="94"/>
        <v>0</v>
      </c>
      <c r="BP118" s="24">
        <f t="shared" si="94"/>
        <v>0</v>
      </c>
      <c r="BQ118" s="24">
        <f t="shared" si="94"/>
        <v>0</v>
      </c>
      <c r="BR118" s="24">
        <f t="shared" si="94"/>
        <v>0</v>
      </c>
      <c r="BS118" s="24">
        <f t="shared" si="94"/>
        <v>0</v>
      </c>
      <c r="BT118" s="24">
        <f t="shared" si="94"/>
        <v>0</v>
      </c>
      <c r="BU118" s="24">
        <f t="shared" si="95"/>
        <v>0</v>
      </c>
      <c r="BV118" s="24">
        <f t="shared" si="95"/>
        <v>0</v>
      </c>
      <c r="BW118" s="25">
        <f t="shared" si="83"/>
        <v>0</v>
      </c>
      <c r="BX118" s="24">
        <f t="shared" si="96"/>
        <v>0</v>
      </c>
      <c r="BY118" s="24"/>
      <c r="BZ118" s="24"/>
      <c r="CA118" s="24"/>
      <c r="CB118" s="24"/>
      <c r="CC118" s="24"/>
      <c r="CD118" s="24"/>
      <c r="CE118" s="24"/>
      <c r="CF118" s="24"/>
      <c r="CG118" s="24"/>
      <c r="CH118" s="24"/>
      <c r="CI118" s="24"/>
      <c r="CJ118" s="24"/>
      <c r="CK118" s="24"/>
      <c r="CL118" s="24"/>
      <c r="CM118" s="24"/>
      <c r="CN118" s="24"/>
      <c r="CO118" s="24"/>
      <c r="CP118" s="24"/>
      <c r="CQ118" s="24"/>
      <c r="CR118" s="24"/>
      <c r="CS118" s="24"/>
      <c r="CT118" s="25">
        <f t="shared" si="57"/>
        <v>1</v>
      </c>
      <c r="CU118" s="24">
        <f t="shared" si="81"/>
        <v>20000000</v>
      </c>
      <c r="CV118" s="24">
        <f t="shared" si="97"/>
        <v>0</v>
      </c>
      <c r="CW118" s="24">
        <f t="shared" si="97"/>
        <v>20000000</v>
      </c>
      <c r="CX118" s="24">
        <f t="shared" si="97"/>
        <v>0</v>
      </c>
      <c r="CY118" s="24">
        <f t="shared" si="98"/>
        <v>0</v>
      </c>
      <c r="CZ118" s="24">
        <f t="shared" si="98"/>
        <v>0</v>
      </c>
      <c r="DA118" s="24">
        <f t="shared" si="98"/>
        <v>0</v>
      </c>
      <c r="DB118" s="24">
        <f t="shared" si="98"/>
        <v>0</v>
      </c>
      <c r="DC118" s="24">
        <f t="shared" si="98"/>
        <v>0</v>
      </c>
      <c r="DD118" s="24">
        <f t="shared" si="98"/>
        <v>0</v>
      </c>
      <c r="DE118" s="24">
        <f t="shared" si="98"/>
        <v>0</v>
      </c>
      <c r="DF118" s="24">
        <f t="shared" si="98"/>
        <v>0</v>
      </c>
      <c r="DG118" s="24">
        <f t="shared" si="98"/>
        <v>0</v>
      </c>
      <c r="DH118" s="24">
        <f t="shared" si="98"/>
        <v>0</v>
      </c>
      <c r="DI118" s="24">
        <f t="shared" si="98"/>
        <v>0</v>
      </c>
      <c r="DJ118" s="24">
        <f t="shared" si="98"/>
        <v>0</v>
      </c>
      <c r="DK118" s="24">
        <f t="shared" si="98"/>
        <v>0</v>
      </c>
      <c r="DL118" s="24">
        <f t="shared" si="98"/>
        <v>0</v>
      </c>
      <c r="DM118" s="24">
        <f t="shared" si="98"/>
        <v>0</v>
      </c>
      <c r="DN118" s="24">
        <f t="shared" si="98"/>
        <v>0</v>
      </c>
      <c r="DO118" s="24">
        <f t="shared" si="99"/>
        <v>0</v>
      </c>
      <c r="DP118" s="24">
        <f t="shared" si="99"/>
        <v>0</v>
      </c>
    </row>
    <row r="119" spans="1:120" ht="29.25" customHeight="1" x14ac:dyDescent="0.25">
      <c r="A119" s="188"/>
      <c r="B119" s="190"/>
      <c r="C119" s="50" t="s">
        <v>349</v>
      </c>
      <c r="D119" s="21" t="s">
        <v>350</v>
      </c>
      <c r="E119" s="88">
        <v>510</v>
      </c>
      <c r="F119" s="23" t="s">
        <v>274</v>
      </c>
      <c r="G119" s="24">
        <f t="shared" si="90"/>
        <v>50000000</v>
      </c>
      <c r="H119" s="24"/>
      <c r="I119" s="24">
        <v>50000000</v>
      </c>
      <c r="J119" s="24"/>
      <c r="K119" s="24"/>
      <c r="L119" s="24"/>
      <c r="M119" s="24"/>
      <c r="N119" s="24"/>
      <c r="O119" s="24"/>
      <c r="P119" s="24"/>
      <c r="Q119" s="24"/>
      <c r="R119" s="24"/>
      <c r="S119" s="24"/>
      <c r="T119" s="24"/>
      <c r="U119" s="24"/>
      <c r="V119" s="24"/>
      <c r="W119" s="24"/>
      <c r="X119" s="24"/>
      <c r="Y119" s="24"/>
      <c r="Z119" s="24"/>
      <c r="AA119" s="24"/>
      <c r="AB119" s="24"/>
      <c r="AC119" s="25">
        <f t="shared" si="82"/>
        <v>0</v>
      </c>
      <c r="AD119" s="24">
        <f t="shared" si="91"/>
        <v>0</v>
      </c>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5">
        <f t="shared" si="66"/>
        <v>1</v>
      </c>
      <c r="BA119" s="24">
        <f t="shared" si="92"/>
        <v>50000000</v>
      </c>
      <c r="BB119" s="24">
        <f t="shared" si="93"/>
        <v>0</v>
      </c>
      <c r="BC119" s="24">
        <f t="shared" si="93"/>
        <v>50000000</v>
      </c>
      <c r="BD119" s="24">
        <f t="shared" si="93"/>
        <v>0</v>
      </c>
      <c r="BE119" s="24">
        <f t="shared" si="94"/>
        <v>0</v>
      </c>
      <c r="BF119" s="24">
        <f t="shared" si="94"/>
        <v>0</v>
      </c>
      <c r="BG119" s="24">
        <f t="shared" si="94"/>
        <v>0</v>
      </c>
      <c r="BH119" s="24">
        <f t="shared" si="94"/>
        <v>0</v>
      </c>
      <c r="BI119" s="24">
        <f t="shared" si="94"/>
        <v>0</v>
      </c>
      <c r="BJ119" s="24">
        <f t="shared" si="94"/>
        <v>0</v>
      </c>
      <c r="BK119" s="24">
        <f t="shared" si="94"/>
        <v>0</v>
      </c>
      <c r="BL119" s="24">
        <f t="shared" si="94"/>
        <v>0</v>
      </c>
      <c r="BM119" s="24">
        <f t="shared" si="94"/>
        <v>0</v>
      </c>
      <c r="BN119" s="24">
        <f t="shared" si="94"/>
        <v>0</v>
      </c>
      <c r="BO119" s="24">
        <f t="shared" si="94"/>
        <v>0</v>
      </c>
      <c r="BP119" s="24">
        <f t="shared" si="94"/>
        <v>0</v>
      </c>
      <c r="BQ119" s="24">
        <f t="shared" si="94"/>
        <v>0</v>
      </c>
      <c r="BR119" s="24">
        <f t="shared" si="94"/>
        <v>0</v>
      </c>
      <c r="BS119" s="24">
        <f t="shared" si="94"/>
        <v>0</v>
      </c>
      <c r="BT119" s="24">
        <f t="shared" si="94"/>
        <v>0</v>
      </c>
      <c r="BU119" s="24">
        <f t="shared" si="95"/>
        <v>0</v>
      </c>
      <c r="BV119" s="24">
        <f t="shared" si="95"/>
        <v>0</v>
      </c>
      <c r="BW119" s="25">
        <f t="shared" si="83"/>
        <v>0</v>
      </c>
      <c r="BX119" s="24">
        <f t="shared" si="96"/>
        <v>0</v>
      </c>
      <c r="BY119" s="24"/>
      <c r="BZ119" s="24"/>
      <c r="CA119" s="24"/>
      <c r="CB119" s="24"/>
      <c r="CC119" s="24"/>
      <c r="CD119" s="24"/>
      <c r="CE119" s="24"/>
      <c r="CF119" s="24"/>
      <c r="CG119" s="24"/>
      <c r="CH119" s="24"/>
      <c r="CI119" s="24"/>
      <c r="CJ119" s="24"/>
      <c r="CK119" s="24"/>
      <c r="CL119" s="24"/>
      <c r="CM119" s="24"/>
      <c r="CN119" s="24"/>
      <c r="CO119" s="24"/>
      <c r="CP119" s="24"/>
      <c r="CQ119" s="24"/>
      <c r="CR119" s="24"/>
      <c r="CS119" s="24"/>
      <c r="CT119" s="25">
        <f t="shared" si="57"/>
        <v>1</v>
      </c>
      <c r="CU119" s="24">
        <f t="shared" si="81"/>
        <v>50000000</v>
      </c>
      <c r="CV119" s="24">
        <f t="shared" si="97"/>
        <v>0</v>
      </c>
      <c r="CW119" s="24">
        <f t="shared" si="97"/>
        <v>50000000</v>
      </c>
      <c r="CX119" s="24">
        <f t="shared" si="97"/>
        <v>0</v>
      </c>
      <c r="CY119" s="24">
        <f t="shared" si="98"/>
        <v>0</v>
      </c>
      <c r="CZ119" s="24">
        <f t="shared" si="98"/>
        <v>0</v>
      </c>
      <c r="DA119" s="24">
        <f t="shared" si="98"/>
        <v>0</v>
      </c>
      <c r="DB119" s="24">
        <f t="shared" si="98"/>
        <v>0</v>
      </c>
      <c r="DC119" s="24">
        <f t="shared" si="98"/>
        <v>0</v>
      </c>
      <c r="DD119" s="24">
        <f t="shared" si="98"/>
        <v>0</v>
      </c>
      <c r="DE119" s="24">
        <f t="shared" si="98"/>
        <v>0</v>
      </c>
      <c r="DF119" s="24">
        <f t="shared" si="98"/>
        <v>0</v>
      </c>
      <c r="DG119" s="24">
        <f t="shared" si="98"/>
        <v>0</v>
      </c>
      <c r="DH119" s="24">
        <f t="shared" si="98"/>
        <v>0</v>
      </c>
      <c r="DI119" s="24">
        <f t="shared" si="98"/>
        <v>0</v>
      </c>
      <c r="DJ119" s="24">
        <f t="shared" si="98"/>
        <v>0</v>
      </c>
      <c r="DK119" s="24">
        <f t="shared" si="98"/>
        <v>0</v>
      </c>
      <c r="DL119" s="24">
        <f t="shared" si="98"/>
        <v>0</v>
      </c>
      <c r="DM119" s="24">
        <f t="shared" si="98"/>
        <v>0</v>
      </c>
      <c r="DN119" s="24">
        <f t="shared" si="98"/>
        <v>0</v>
      </c>
      <c r="DO119" s="24">
        <f t="shared" si="99"/>
        <v>0</v>
      </c>
      <c r="DP119" s="24">
        <f t="shared" si="99"/>
        <v>0</v>
      </c>
    </row>
    <row r="120" spans="1:120" ht="44.25" customHeight="1" x14ac:dyDescent="0.25">
      <c r="A120" s="188"/>
      <c r="B120" s="92"/>
      <c r="C120" s="50" t="s">
        <v>351</v>
      </c>
      <c r="D120" s="21" t="s">
        <v>352</v>
      </c>
      <c r="E120" s="88">
        <v>510</v>
      </c>
      <c r="F120" s="23" t="s">
        <v>353</v>
      </c>
      <c r="G120" s="24">
        <f t="shared" si="90"/>
        <v>0</v>
      </c>
      <c r="H120" s="24"/>
      <c r="I120" s="24"/>
      <c r="J120" s="24"/>
      <c r="K120" s="24"/>
      <c r="L120" s="24"/>
      <c r="M120" s="24"/>
      <c r="N120" s="24"/>
      <c r="O120" s="24"/>
      <c r="P120" s="24"/>
      <c r="Q120" s="24"/>
      <c r="R120" s="24"/>
      <c r="S120" s="24"/>
      <c r="T120" s="24"/>
      <c r="U120" s="24"/>
      <c r="V120" s="24"/>
      <c r="W120" s="24"/>
      <c r="X120" s="24"/>
      <c r="Y120" s="24"/>
      <c r="Z120" s="24"/>
      <c r="AA120" s="24"/>
      <c r="AB120" s="24"/>
      <c r="AC120" s="25" t="e">
        <f t="shared" si="82"/>
        <v>#DIV/0!</v>
      </c>
      <c r="AD120" s="24">
        <f t="shared" si="91"/>
        <v>0</v>
      </c>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5" t="e">
        <f t="shared" si="66"/>
        <v>#DIV/0!</v>
      </c>
      <c r="BA120" s="24">
        <f t="shared" si="92"/>
        <v>0</v>
      </c>
      <c r="BB120" s="24">
        <f t="shared" si="93"/>
        <v>0</v>
      </c>
      <c r="BC120" s="24">
        <f t="shared" si="93"/>
        <v>0</v>
      </c>
      <c r="BD120" s="24">
        <f t="shared" si="93"/>
        <v>0</v>
      </c>
      <c r="BE120" s="24">
        <f t="shared" si="94"/>
        <v>0</v>
      </c>
      <c r="BF120" s="24">
        <f t="shared" si="94"/>
        <v>0</v>
      </c>
      <c r="BG120" s="24">
        <f t="shared" si="94"/>
        <v>0</v>
      </c>
      <c r="BH120" s="24">
        <f t="shared" si="94"/>
        <v>0</v>
      </c>
      <c r="BI120" s="24">
        <f t="shared" si="94"/>
        <v>0</v>
      </c>
      <c r="BJ120" s="24">
        <f t="shared" si="94"/>
        <v>0</v>
      </c>
      <c r="BK120" s="24">
        <f t="shared" si="94"/>
        <v>0</v>
      </c>
      <c r="BL120" s="24">
        <f t="shared" si="94"/>
        <v>0</v>
      </c>
      <c r="BM120" s="24">
        <f t="shared" si="94"/>
        <v>0</v>
      </c>
      <c r="BN120" s="24">
        <f t="shared" si="94"/>
        <v>0</v>
      </c>
      <c r="BO120" s="24">
        <f t="shared" si="94"/>
        <v>0</v>
      </c>
      <c r="BP120" s="24">
        <f t="shared" si="94"/>
        <v>0</v>
      </c>
      <c r="BQ120" s="24">
        <f t="shared" si="94"/>
        <v>0</v>
      </c>
      <c r="BR120" s="24">
        <f t="shared" si="94"/>
        <v>0</v>
      </c>
      <c r="BS120" s="24">
        <f t="shared" si="94"/>
        <v>0</v>
      </c>
      <c r="BT120" s="24">
        <f t="shared" si="94"/>
        <v>0</v>
      </c>
      <c r="BU120" s="24">
        <f t="shared" si="95"/>
        <v>0</v>
      </c>
      <c r="BV120" s="24">
        <f t="shared" si="95"/>
        <v>0</v>
      </c>
      <c r="BW120" s="25" t="e">
        <f t="shared" si="83"/>
        <v>#DIV/0!</v>
      </c>
      <c r="BX120" s="24">
        <f t="shared" si="96"/>
        <v>0</v>
      </c>
      <c r="BY120" s="24"/>
      <c r="BZ120" s="24"/>
      <c r="CA120" s="24"/>
      <c r="CB120" s="24"/>
      <c r="CC120" s="24"/>
      <c r="CD120" s="24"/>
      <c r="CE120" s="24"/>
      <c r="CF120" s="24"/>
      <c r="CG120" s="24"/>
      <c r="CH120" s="24"/>
      <c r="CI120" s="24"/>
      <c r="CJ120" s="24"/>
      <c r="CK120" s="24"/>
      <c r="CL120" s="24"/>
      <c r="CM120" s="24"/>
      <c r="CN120" s="24"/>
      <c r="CO120" s="24"/>
      <c r="CP120" s="24"/>
      <c r="CQ120" s="24"/>
      <c r="CR120" s="24"/>
      <c r="CS120" s="24"/>
      <c r="CT120" s="25" t="e">
        <f t="shared" si="57"/>
        <v>#DIV/0!</v>
      </c>
      <c r="CU120" s="24">
        <f t="shared" si="81"/>
        <v>0</v>
      </c>
      <c r="CV120" s="24">
        <f t="shared" si="97"/>
        <v>0</v>
      </c>
      <c r="CW120" s="24">
        <f t="shared" si="97"/>
        <v>0</v>
      </c>
      <c r="CX120" s="24">
        <f t="shared" si="97"/>
        <v>0</v>
      </c>
      <c r="CY120" s="24">
        <f t="shared" si="98"/>
        <v>0</v>
      </c>
      <c r="CZ120" s="24">
        <f t="shared" si="98"/>
        <v>0</v>
      </c>
      <c r="DA120" s="24">
        <f t="shared" si="98"/>
        <v>0</v>
      </c>
      <c r="DB120" s="24">
        <f t="shared" si="98"/>
        <v>0</v>
      </c>
      <c r="DC120" s="24">
        <f t="shared" si="98"/>
        <v>0</v>
      </c>
      <c r="DD120" s="24">
        <f t="shared" si="98"/>
        <v>0</v>
      </c>
      <c r="DE120" s="24">
        <f t="shared" si="98"/>
        <v>0</v>
      </c>
      <c r="DF120" s="24">
        <f t="shared" si="98"/>
        <v>0</v>
      </c>
      <c r="DG120" s="24">
        <f t="shared" si="98"/>
        <v>0</v>
      </c>
      <c r="DH120" s="24">
        <f t="shared" si="98"/>
        <v>0</v>
      </c>
      <c r="DI120" s="24">
        <f t="shared" si="98"/>
        <v>0</v>
      </c>
      <c r="DJ120" s="24">
        <f t="shared" si="98"/>
        <v>0</v>
      </c>
      <c r="DK120" s="24">
        <f t="shared" si="98"/>
        <v>0</v>
      </c>
      <c r="DL120" s="24">
        <f t="shared" si="98"/>
        <v>0</v>
      </c>
      <c r="DM120" s="24">
        <f t="shared" si="98"/>
        <v>0</v>
      </c>
      <c r="DN120" s="24">
        <f t="shared" si="98"/>
        <v>0</v>
      </c>
      <c r="DO120" s="24">
        <f t="shared" si="99"/>
        <v>0</v>
      </c>
      <c r="DP120" s="24">
        <f t="shared" si="99"/>
        <v>0</v>
      </c>
    </row>
    <row r="121" spans="1:120" ht="45" customHeight="1" x14ac:dyDescent="0.25">
      <c r="A121" s="188"/>
      <c r="B121" s="53" t="s">
        <v>354</v>
      </c>
      <c r="C121" s="50" t="s">
        <v>355</v>
      </c>
      <c r="D121" s="21" t="s">
        <v>356</v>
      </c>
      <c r="E121" s="88">
        <v>510</v>
      </c>
      <c r="F121" s="23" t="s">
        <v>357</v>
      </c>
      <c r="G121" s="24">
        <f t="shared" si="90"/>
        <v>0</v>
      </c>
      <c r="H121" s="24"/>
      <c r="I121" s="24"/>
      <c r="J121" s="24"/>
      <c r="K121" s="24"/>
      <c r="L121" s="24"/>
      <c r="M121" s="24"/>
      <c r="N121" s="24"/>
      <c r="O121" s="24"/>
      <c r="P121" s="24"/>
      <c r="Q121" s="24"/>
      <c r="R121" s="24"/>
      <c r="S121" s="24"/>
      <c r="T121" s="24"/>
      <c r="U121" s="24"/>
      <c r="V121" s="24"/>
      <c r="W121" s="24"/>
      <c r="X121" s="24"/>
      <c r="Y121" s="24"/>
      <c r="Z121" s="24"/>
      <c r="AA121" s="24"/>
      <c r="AB121" s="24"/>
      <c r="AC121" s="25" t="e">
        <f>+AD121/G121</f>
        <v>#DIV/0!</v>
      </c>
      <c r="AD121" s="24">
        <f t="shared" si="91"/>
        <v>0</v>
      </c>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5" t="e">
        <f t="shared" si="66"/>
        <v>#DIV/0!</v>
      </c>
      <c r="BA121" s="24">
        <f t="shared" si="92"/>
        <v>0</v>
      </c>
      <c r="BB121" s="24">
        <f t="shared" si="93"/>
        <v>0</v>
      </c>
      <c r="BC121" s="24">
        <f t="shared" si="93"/>
        <v>0</v>
      </c>
      <c r="BD121" s="24">
        <f t="shared" si="93"/>
        <v>0</v>
      </c>
      <c r="BE121" s="24">
        <f t="shared" si="94"/>
        <v>0</v>
      </c>
      <c r="BF121" s="24">
        <f t="shared" si="94"/>
        <v>0</v>
      </c>
      <c r="BG121" s="24">
        <f t="shared" si="94"/>
        <v>0</v>
      </c>
      <c r="BH121" s="24">
        <f t="shared" si="94"/>
        <v>0</v>
      </c>
      <c r="BI121" s="24">
        <f t="shared" si="94"/>
        <v>0</v>
      </c>
      <c r="BJ121" s="24">
        <f t="shared" si="94"/>
        <v>0</v>
      </c>
      <c r="BK121" s="24">
        <f t="shared" si="94"/>
        <v>0</v>
      </c>
      <c r="BL121" s="24">
        <f t="shared" si="94"/>
        <v>0</v>
      </c>
      <c r="BM121" s="24">
        <f t="shared" si="94"/>
        <v>0</v>
      </c>
      <c r="BN121" s="24">
        <f t="shared" si="94"/>
        <v>0</v>
      </c>
      <c r="BO121" s="24">
        <f t="shared" si="94"/>
        <v>0</v>
      </c>
      <c r="BP121" s="24">
        <f t="shared" si="94"/>
        <v>0</v>
      </c>
      <c r="BQ121" s="24">
        <f t="shared" si="94"/>
        <v>0</v>
      </c>
      <c r="BR121" s="24">
        <f t="shared" si="94"/>
        <v>0</v>
      </c>
      <c r="BS121" s="24">
        <f t="shared" si="94"/>
        <v>0</v>
      </c>
      <c r="BT121" s="24">
        <f t="shared" si="94"/>
        <v>0</v>
      </c>
      <c r="BU121" s="24">
        <f t="shared" si="95"/>
        <v>0</v>
      </c>
      <c r="BV121" s="24">
        <f t="shared" si="95"/>
        <v>0</v>
      </c>
      <c r="BW121" s="25" t="e">
        <f>+BX121/G121</f>
        <v>#DIV/0!</v>
      </c>
      <c r="BX121" s="24">
        <f t="shared" si="96"/>
        <v>0</v>
      </c>
      <c r="BY121" s="24"/>
      <c r="BZ121" s="24"/>
      <c r="CA121" s="24"/>
      <c r="CB121" s="24"/>
      <c r="CC121" s="24"/>
      <c r="CD121" s="24"/>
      <c r="CE121" s="24"/>
      <c r="CF121" s="24"/>
      <c r="CG121" s="24"/>
      <c r="CH121" s="24"/>
      <c r="CI121" s="24"/>
      <c r="CJ121" s="24"/>
      <c r="CK121" s="24"/>
      <c r="CL121" s="24"/>
      <c r="CM121" s="24"/>
      <c r="CN121" s="24"/>
      <c r="CO121" s="24"/>
      <c r="CP121" s="24"/>
      <c r="CQ121" s="24"/>
      <c r="CR121" s="24"/>
      <c r="CS121" s="24"/>
      <c r="CT121" s="25" t="e">
        <f t="shared" si="57"/>
        <v>#DIV/0!</v>
      </c>
      <c r="CU121" s="24">
        <f t="shared" si="81"/>
        <v>0</v>
      </c>
      <c r="CV121" s="24">
        <f t="shared" si="97"/>
        <v>0</v>
      </c>
      <c r="CW121" s="24">
        <f t="shared" si="97"/>
        <v>0</v>
      </c>
      <c r="CX121" s="24">
        <f t="shared" si="97"/>
        <v>0</v>
      </c>
      <c r="CY121" s="24">
        <f t="shared" si="98"/>
        <v>0</v>
      </c>
      <c r="CZ121" s="24">
        <f t="shared" si="98"/>
        <v>0</v>
      </c>
      <c r="DA121" s="24">
        <f t="shared" si="98"/>
        <v>0</v>
      </c>
      <c r="DB121" s="24">
        <f t="shared" si="98"/>
        <v>0</v>
      </c>
      <c r="DC121" s="24">
        <f t="shared" si="98"/>
        <v>0</v>
      </c>
      <c r="DD121" s="24">
        <f t="shared" si="98"/>
        <v>0</v>
      </c>
      <c r="DE121" s="24">
        <f t="shared" si="98"/>
        <v>0</v>
      </c>
      <c r="DF121" s="24">
        <f t="shared" si="98"/>
        <v>0</v>
      </c>
      <c r="DG121" s="24">
        <f t="shared" si="98"/>
        <v>0</v>
      </c>
      <c r="DH121" s="24">
        <f t="shared" si="98"/>
        <v>0</v>
      </c>
      <c r="DI121" s="24">
        <f t="shared" si="98"/>
        <v>0</v>
      </c>
      <c r="DJ121" s="24">
        <f t="shared" si="98"/>
        <v>0</v>
      </c>
      <c r="DK121" s="24">
        <f t="shared" si="98"/>
        <v>0</v>
      </c>
      <c r="DL121" s="24">
        <f t="shared" si="98"/>
        <v>0</v>
      </c>
      <c r="DM121" s="24">
        <f t="shared" si="98"/>
        <v>0</v>
      </c>
      <c r="DN121" s="24">
        <f t="shared" ref="DN121:DN122" si="100">Z121-CQ121</f>
        <v>0</v>
      </c>
      <c r="DO121" s="24">
        <f t="shared" si="99"/>
        <v>0</v>
      </c>
      <c r="DP121" s="24">
        <f t="shared" si="99"/>
        <v>0</v>
      </c>
    </row>
    <row r="122" spans="1:120" ht="45" customHeight="1" x14ac:dyDescent="0.25">
      <c r="A122" s="193"/>
      <c r="B122" s="53" t="s">
        <v>358</v>
      </c>
      <c r="C122" s="50" t="s">
        <v>359</v>
      </c>
      <c r="D122" s="21" t="s">
        <v>360</v>
      </c>
      <c r="E122" s="88">
        <v>310</v>
      </c>
      <c r="F122" s="23" t="s">
        <v>361</v>
      </c>
      <c r="G122" s="24">
        <f t="shared" si="90"/>
        <v>221000000</v>
      </c>
      <c r="H122" s="24"/>
      <c r="I122" s="24">
        <v>200000000</v>
      </c>
      <c r="J122" s="24"/>
      <c r="K122" s="24"/>
      <c r="L122" s="24"/>
      <c r="M122" s="24"/>
      <c r="N122" s="24"/>
      <c r="O122" s="24"/>
      <c r="P122" s="24"/>
      <c r="Q122" s="24"/>
      <c r="R122" s="24"/>
      <c r="S122" s="24"/>
      <c r="T122" s="24"/>
      <c r="U122" s="24"/>
      <c r="V122" s="24"/>
      <c r="W122" s="24"/>
      <c r="X122" s="24"/>
      <c r="Y122" s="24">
        <v>10000000</v>
      </c>
      <c r="Z122" s="24"/>
      <c r="AA122" s="24"/>
      <c r="AB122" s="24">
        <v>11000000</v>
      </c>
      <c r="AC122" s="25">
        <f>+AD122/G122</f>
        <v>0.90497737556561086</v>
      </c>
      <c r="AD122" s="24">
        <f t="shared" si="91"/>
        <v>200000000</v>
      </c>
      <c r="AE122" s="24"/>
      <c r="AF122" s="24">
        <f>+'[2]ENERO 2018'!$K$202</f>
        <v>200000000</v>
      </c>
      <c r="AG122" s="24"/>
      <c r="AH122" s="24"/>
      <c r="AI122" s="24"/>
      <c r="AJ122" s="24"/>
      <c r="AK122" s="24"/>
      <c r="AL122" s="24"/>
      <c r="AM122" s="24"/>
      <c r="AN122" s="24"/>
      <c r="AO122" s="24"/>
      <c r="AP122" s="24"/>
      <c r="AQ122" s="24"/>
      <c r="AR122" s="24"/>
      <c r="AS122" s="24"/>
      <c r="AT122" s="24"/>
      <c r="AU122" s="24"/>
      <c r="AV122" s="24"/>
      <c r="AW122" s="24"/>
      <c r="AX122" s="24"/>
      <c r="AY122" s="24"/>
      <c r="AZ122" s="25">
        <f t="shared" si="66"/>
        <v>9.5022624434389136E-2</v>
      </c>
      <c r="BA122" s="24">
        <f t="shared" si="92"/>
        <v>21000000</v>
      </c>
      <c r="BB122" s="24">
        <f t="shared" si="93"/>
        <v>0</v>
      </c>
      <c r="BC122" s="24">
        <f t="shared" si="93"/>
        <v>0</v>
      </c>
      <c r="BD122" s="24">
        <f t="shared" si="93"/>
        <v>0</v>
      </c>
      <c r="BE122" s="24">
        <f t="shared" si="93"/>
        <v>0</v>
      </c>
      <c r="BF122" s="24">
        <f t="shared" si="93"/>
        <v>0</v>
      </c>
      <c r="BG122" s="24">
        <f t="shared" si="93"/>
        <v>0</v>
      </c>
      <c r="BH122" s="24">
        <f t="shared" si="93"/>
        <v>0</v>
      </c>
      <c r="BI122" s="24">
        <f t="shared" si="93"/>
        <v>0</v>
      </c>
      <c r="BJ122" s="24">
        <f t="shared" si="93"/>
        <v>0</v>
      </c>
      <c r="BK122" s="24">
        <f t="shared" si="93"/>
        <v>0</v>
      </c>
      <c r="BL122" s="24">
        <f t="shared" si="93"/>
        <v>0</v>
      </c>
      <c r="BM122" s="24">
        <f t="shared" si="93"/>
        <v>0</v>
      </c>
      <c r="BN122" s="24">
        <f t="shared" si="93"/>
        <v>0</v>
      </c>
      <c r="BO122" s="24">
        <f t="shared" si="93"/>
        <v>0</v>
      </c>
      <c r="BP122" s="24">
        <f t="shared" si="93"/>
        <v>0</v>
      </c>
      <c r="BQ122" s="24">
        <f t="shared" si="93"/>
        <v>0</v>
      </c>
      <c r="BR122" s="24">
        <f t="shared" ref="BR122:BT122" si="101">X122-AU122</f>
        <v>0</v>
      </c>
      <c r="BS122" s="24">
        <f t="shared" si="101"/>
        <v>10000000</v>
      </c>
      <c r="BT122" s="24">
        <f t="shared" si="101"/>
        <v>0</v>
      </c>
      <c r="BU122" s="24">
        <f t="shared" si="95"/>
        <v>0</v>
      </c>
      <c r="BV122" s="24">
        <f t="shared" si="95"/>
        <v>11000000</v>
      </c>
      <c r="BW122" s="25">
        <f>+BX122/G122</f>
        <v>0.39706722171945702</v>
      </c>
      <c r="BX122" s="24">
        <f t="shared" si="96"/>
        <v>87751856</v>
      </c>
      <c r="BY122" s="24"/>
      <c r="BZ122" s="24">
        <f>+'[1]FEBRERO 2018'!$H$216</f>
        <v>87751856</v>
      </c>
      <c r="CA122" s="24"/>
      <c r="CB122" s="24"/>
      <c r="CC122" s="24"/>
      <c r="CD122" s="24"/>
      <c r="CE122" s="24"/>
      <c r="CF122" s="24"/>
      <c r="CG122" s="24"/>
      <c r="CH122" s="24"/>
      <c r="CI122" s="24"/>
      <c r="CJ122" s="24"/>
      <c r="CK122" s="24"/>
      <c r="CL122" s="24"/>
      <c r="CM122" s="24"/>
      <c r="CN122" s="24"/>
      <c r="CO122" s="24"/>
      <c r="CP122" s="24"/>
      <c r="CQ122" s="24"/>
      <c r="CR122" s="24"/>
      <c r="CS122" s="24"/>
      <c r="CT122" s="25">
        <f t="shared" si="57"/>
        <v>0.60293277828054292</v>
      </c>
      <c r="CU122" s="24">
        <f t="shared" si="81"/>
        <v>133248144</v>
      </c>
      <c r="CV122" s="24">
        <f t="shared" si="97"/>
        <v>0</v>
      </c>
      <c r="CW122" s="24">
        <f t="shared" si="97"/>
        <v>112248144</v>
      </c>
      <c r="CX122" s="24">
        <f t="shared" si="97"/>
        <v>0</v>
      </c>
      <c r="CY122" s="24">
        <f t="shared" si="97"/>
        <v>0</v>
      </c>
      <c r="CZ122" s="24">
        <f t="shared" si="97"/>
        <v>0</v>
      </c>
      <c r="DA122" s="24">
        <f t="shared" si="97"/>
        <v>0</v>
      </c>
      <c r="DB122" s="24">
        <f t="shared" si="97"/>
        <v>0</v>
      </c>
      <c r="DC122" s="24">
        <f t="shared" si="97"/>
        <v>0</v>
      </c>
      <c r="DD122" s="24">
        <f t="shared" si="97"/>
        <v>0</v>
      </c>
      <c r="DE122" s="24">
        <f t="shared" si="97"/>
        <v>0</v>
      </c>
      <c r="DF122" s="24">
        <f t="shared" si="97"/>
        <v>0</v>
      </c>
      <c r="DG122" s="24">
        <f t="shared" si="97"/>
        <v>0</v>
      </c>
      <c r="DH122" s="24">
        <f t="shared" si="97"/>
        <v>0</v>
      </c>
      <c r="DI122" s="24">
        <f t="shared" si="97"/>
        <v>0</v>
      </c>
      <c r="DJ122" s="24">
        <f t="shared" si="97"/>
        <v>0</v>
      </c>
      <c r="DK122" s="24">
        <f t="shared" si="97"/>
        <v>0</v>
      </c>
      <c r="DL122" s="24">
        <f t="shared" ref="DL122:DM122" si="102">X122-CO122</f>
        <v>0</v>
      </c>
      <c r="DM122" s="24">
        <f t="shared" si="102"/>
        <v>10000000</v>
      </c>
      <c r="DN122" s="24">
        <f t="shared" si="100"/>
        <v>0</v>
      </c>
      <c r="DO122" s="24">
        <f t="shared" si="99"/>
        <v>0</v>
      </c>
      <c r="DP122" s="24">
        <f t="shared" si="99"/>
        <v>11000000</v>
      </c>
    </row>
    <row r="123" spans="1:120" s="47" customFormat="1" ht="26.25" customHeight="1" thickBot="1" x14ac:dyDescent="0.3">
      <c r="A123" s="93"/>
      <c r="B123" s="170" t="s">
        <v>362</v>
      </c>
      <c r="C123" s="171"/>
      <c r="D123" s="172"/>
      <c r="E123" s="94"/>
      <c r="F123" s="95"/>
      <c r="G123" s="59">
        <f>SUM(G106:G122)</f>
        <v>16511712971</v>
      </c>
      <c r="H123" s="59">
        <f t="shared" ref="H123:BS123" si="103">SUM(H106:H122)</f>
        <v>181434097</v>
      </c>
      <c r="I123" s="59">
        <f t="shared" si="103"/>
        <v>880397803</v>
      </c>
      <c r="J123" s="59">
        <f t="shared" si="103"/>
        <v>104050364</v>
      </c>
      <c r="K123" s="59">
        <f t="shared" si="103"/>
        <v>12000000000</v>
      </c>
      <c r="L123" s="59">
        <f t="shared" si="103"/>
        <v>0</v>
      </c>
      <c r="M123" s="59">
        <f t="shared" si="103"/>
        <v>227821027</v>
      </c>
      <c r="N123" s="59">
        <f t="shared" si="103"/>
        <v>1245622970</v>
      </c>
      <c r="O123" s="59">
        <f t="shared" si="103"/>
        <v>283593520</v>
      </c>
      <c r="P123" s="59">
        <f t="shared" si="103"/>
        <v>276593520</v>
      </c>
      <c r="Q123" s="59">
        <f t="shared" si="103"/>
        <v>276593520</v>
      </c>
      <c r="R123" s="59">
        <f t="shared" si="103"/>
        <v>0</v>
      </c>
      <c r="S123" s="59">
        <f t="shared" si="103"/>
        <v>1940856</v>
      </c>
      <c r="T123" s="59">
        <f t="shared" si="103"/>
        <v>166734826</v>
      </c>
      <c r="U123" s="59">
        <f t="shared" si="103"/>
        <v>145276070</v>
      </c>
      <c r="V123" s="59">
        <f t="shared" si="103"/>
        <v>0</v>
      </c>
      <c r="W123" s="59">
        <f t="shared" si="103"/>
        <v>0</v>
      </c>
      <c r="X123" s="59">
        <f t="shared" si="103"/>
        <v>37081497</v>
      </c>
      <c r="Y123" s="59">
        <f t="shared" si="103"/>
        <v>360000000</v>
      </c>
      <c r="Z123" s="59">
        <f t="shared" si="103"/>
        <v>0</v>
      </c>
      <c r="AA123" s="59">
        <f t="shared" si="103"/>
        <v>0</v>
      </c>
      <c r="AB123" s="59">
        <f t="shared" si="103"/>
        <v>324572901</v>
      </c>
      <c r="AC123" s="44">
        <f>+AD123/G123</f>
        <v>9.5166724116379386E-2</v>
      </c>
      <c r="AD123" s="59">
        <f t="shared" si="103"/>
        <v>1571365633</v>
      </c>
      <c r="AE123" s="59">
        <f t="shared" si="103"/>
        <v>0</v>
      </c>
      <c r="AF123" s="59">
        <f t="shared" si="103"/>
        <v>804541931</v>
      </c>
      <c r="AG123" s="59">
        <f t="shared" si="103"/>
        <v>0</v>
      </c>
      <c r="AH123" s="59">
        <f t="shared" si="103"/>
        <v>0</v>
      </c>
      <c r="AI123" s="59">
        <f t="shared" si="103"/>
        <v>0</v>
      </c>
      <c r="AJ123" s="59">
        <f t="shared" si="103"/>
        <v>0</v>
      </c>
      <c r="AK123" s="59">
        <f t="shared" si="103"/>
        <v>582008000</v>
      </c>
      <c r="AL123" s="59">
        <f t="shared" si="103"/>
        <v>19081150</v>
      </c>
      <c r="AM123" s="59">
        <f t="shared" si="103"/>
        <v>26047800</v>
      </c>
      <c r="AN123" s="59">
        <f t="shared" si="103"/>
        <v>9169750</v>
      </c>
      <c r="AO123" s="59">
        <f t="shared" si="103"/>
        <v>0</v>
      </c>
      <c r="AP123" s="59">
        <f t="shared" si="103"/>
        <v>0</v>
      </c>
      <c r="AQ123" s="59">
        <f t="shared" si="103"/>
        <v>0</v>
      </c>
      <c r="AR123" s="59">
        <f t="shared" si="103"/>
        <v>0</v>
      </c>
      <c r="AS123" s="59">
        <f t="shared" si="103"/>
        <v>0</v>
      </c>
      <c r="AT123" s="59">
        <f t="shared" si="103"/>
        <v>0</v>
      </c>
      <c r="AU123" s="59">
        <f t="shared" si="103"/>
        <v>0</v>
      </c>
      <c r="AV123" s="59">
        <f t="shared" si="103"/>
        <v>34790007</v>
      </c>
      <c r="AW123" s="59">
        <f t="shared" si="103"/>
        <v>0</v>
      </c>
      <c r="AX123" s="59">
        <f t="shared" si="103"/>
        <v>0</v>
      </c>
      <c r="AY123" s="59">
        <f t="shared" si="103"/>
        <v>95726995</v>
      </c>
      <c r="AZ123" s="44">
        <f t="shared" si="66"/>
        <v>0.90483327588362061</v>
      </c>
      <c r="BA123" s="59">
        <f t="shared" si="103"/>
        <v>14940347338</v>
      </c>
      <c r="BB123" s="59">
        <f t="shared" si="103"/>
        <v>181434097</v>
      </c>
      <c r="BC123" s="59">
        <f t="shared" si="103"/>
        <v>75855872</v>
      </c>
      <c r="BD123" s="59">
        <f t="shared" si="103"/>
        <v>104050364</v>
      </c>
      <c r="BE123" s="59">
        <f t="shared" si="103"/>
        <v>12000000000</v>
      </c>
      <c r="BF123" s="59">
        <f t="shared" si="103"/>
        <v>0</v>
      </c>
      <c r="BG123" s="59">
        <f t="shared" si="103"/>
        <v>227821027</v>
      </c>
      <c r="BH123" s="59">
        <f t="shared" si="103"/>
        <v>663614970</v>
      </c>
      <c r="BI123" s="59">
        <f t="shared" si="103"/>
        <v>264512370</v>
      </c>
      <c r="BJ123" s="59">
        <f t="shared" si="103"/>
        <v>250545720</v>
      </c>
      <c r="BK123" s="59">
        <f t="shared" si="103"/>
        <v>267423770</v>
      </c>
      <c r="BL123" s="59">
        <f t="shared" si="103"/>
        <v>0</v>
      </c>
      <c r="BM123" s="59">
        <f t="shared" si="103"/>
        <v>1940856</v>
      </c>
      <c r="BN123" s="59">
        <f t="shared" si="103"/>
        <v>166734826</v>
      </c>
      <c r="BO123" s="59">
        <f t="shared" si="103"/>
        <v>145276070</v>
      </c>
      <c r="BP123" s="59">
        <f t="shared" si="103"/>
        <v>0</v>
      </c>
      <c r="BQ123" s="59">
        <f t="shared" si="103"/>
        <v>0</v>
      </c>
      <c r="BR123" s="59">
        <f t="shared" si="103"/>
        <v>37081497</v>
      </c>
      <c r="BS123" s="59">
        <f t="shared" si="103"/>
        <v>325209993</v>
      </c>
      <c r="BT123" s="59">
        <f t="shared" ref="BT123:DP123" si="104">SUM(BT106:BT122)</f>
        <v>0</v>
      </c>
      <c r="BU123" s="59">
        <f t="shared" si="104"/>
        <v>0</v>
      </c>
      <c r="BV123" s="59">
        <f t="shared" si="104"/>
        <v>228845906</v>
      </c>
      <c r="BW123" s="44">
        <f>+BX123/G123</f>
        <v>8.2200926662413937E-2</v>
      </c>
      <c r="BX123" s="59">
        <f t="shared" si="104"/>
        <v>1357278107</v>
      </c>
      <c r="BY123" s="59">
        <f t="shared" si="104"/>
        <v>0</v>
      </c>
      <c r="BZ123" s="59">
        <f t="shared" si="104"/>
        <v>596827623</v>
      </c>
      <c r="CA123" s="59">
        <f t="shared" si="104"/>
        <v>0</v>
      </c>
      <c r="CB123" s="59">
        <f t="shared" si="104"/>
        <v>0</v>
      </c>
      <c r="CC123" s="59">
        <f t="shared" si="104"/>
        <v>0</v>
      </c>
      <c r="CD123" s="59">
        <f t="shared" si="104"/>
        <v>0</v>
      </c>
      <c r="CE123" s="59">
        <f t="shared" si="104"/>
        <v>580124253</v>
      </c>
      <c r="CF123" s="59">
        <f t="shared" si="104"/>
        <v>17735950</v>
      </c>
      <c r="CG123" s="59">
        <f t="shared" si="104"/>
        <v>26047800</v>
      </c>
      <c r="CH123" s="59">
        <f t="shared" si="104"/>
        <v>9169750</v>
      </c>
      <c r="CI123" s="59">
        <f t="shared" si="104"/>
        <v>0</v>
      </c>
      <c r="CJ123" s="59">
        <f t="shared" si="104"/>
        <v>0</v>
      </c>
      <c r="CK123" s="59">
        <f t="shared" si="104"/>
        <v>0</v>
      </c>
      <c r="CL123" s="59">
        <f t="shared" si="104"/>
        <v>0</v>
      </c>
      <c r="CM123" s="59">
        <f t="shared" si="104"/>
        <v>0</v>
      </c>
      <c r="CN123" s="59">
        <f t="shared" si="104"/>
        <v>0</v>
      </c>
      <c r="CO123" s="59">
        <f t="shared" si="104"/>
        <v>0</v>
      </c>
      <c r="CP123" s="59">
        <f t="shared" si="104"/>
        <v>34790007</v>
      </c>
      <c r="CQ123" s="59">
        <f t="shared" si="104"/>
        <v>0</v>
      </c>
      <c r="CR123" s="59">
        <f t="shared" si="104"/>
        <v>0</v>
      </c>
      <c r="CS123" s="59">
        <f t="shared" si="104"/>
        <v>92582724</v>
      </c>
      <c r="CT123" s="44">
        <f t="shared" si="57"/>
        <v>0.91779907333758604</v>
      </c>
      <c r="CU123" s="59">
        <f t="shared" si="104"/>
        <v>15154434864</v>
      </c>
      <c r="CV123" s="59">
        <f t="shared" si="104"/>
        <v>181434097</v>
      </c>
      <c r="CW123" s="59">
        <f t="shared" si="104"/>
        <v>283570180</v>
      </c>
      <c r="CX123" s="59">
        <f t="shared" si="104"/>
        <v>104050364</v>
      </c>
      <c r="CY123" s="59">
        <f t="shared" si="104"/>
        <v>12000000000</v>
      </c>
      <c r="CZ123" s="59">
        <f t="shared" si="104"/>
        <v>0</v>
      </c>
      <c r="DA123" s="59">
        <f t="shared" si="104"/>
        <v>227821027</v>
      </c>
      <c r="DB123" s="59">
        <f t="shared" si="104"/>
        <v>665498717</v>
      </c>
      <c r="DC123" s="59">
        <f t="shared" si="104"/>
        <v>265857570</v>
      </c>
      <c r="DD123" s="59">
        <f t="shared" si="104"/>
        <v>250545720</v>
      </c>
      <c r="DE123" s="59">
        <f t="shared" si="104"/>
        <v>267423770</v>
      </c>
      <c r="DF123" s="59">
        <f t="shared" si="104"/>
        <v>0</v>
      </c>
      <c r="DG123" s="59">
        <f t="shared" si="104"/>
        <v>1940856</v>
      </c>
      <c r="DH123" s="59">
        <f t="shared" si="104"/>
        <v>166734826</v>
      </c>
      <c r="DI123" s="59">
        <f t="shared" si="104"/>
        <v>145276070</v>
      </c>
      <c r="DJ123" s="59">
        <f t="shared" si="104"/>
        <v>0</v>
      </c>
      <c r="DK123" s="59">
        <f t="shared" si="104"/>
        <v>0</v>
      </c>
      <c r="DL123" s="59">
        <f t="shared" si="104"/>
        <v>37081497</v>
      </c>
      <c r="DM123" s="59">
        <f t="shared" si="104"/>
        <v>325209993</v>
      </c>
      <c r="DN123" s="59">
        <f t="shared" si="104"/>
        <v>0</v>
      </c>
      <c r="DO123" s="59">
        <f t="shared" si="104"/>
        <v>0</v>
      </c>
      <c r="DP123" s="59">
        <f t="shared" si="104"/>
        <v>231990177</v>
      </c>
    </row>
    <row r="124" spans="1:120" ht="5.25" customHeight="1" thickTop="1" x14ac:dyDescent="0.25">
      <c r="C124" s="96"/>
      <c r="D124" s="96"/>
      <c r="E124" s="96"/>
      <c r="F124" s="96"/>
      <c r="G124" s="97"/>
      <c r="H124" s="97"/>
      <c r="I124" s="98"/>
      <c r="J124" s="97"/>
      <c r="K124" s="97"/>
      <c r="L124" s="99"/>
      <c r="M124" s="99"/>
      <c r="N124" s="99"/>
      <c r="O124" s="99"/>
      <c r="P124" s="99"/>
      <c r="Q124" s="99"/>
      <c r="R124" s="99"/>
      <c r="S124" s="99"/>
      <c r="T124" s="99"/>
      <c r="U124" s="99"/>
      <c r="V124" s="99"/>
      <c r="W124" s="99"/>
      <c r="X124" s="99"/>
      <c r="Y124" s="99"/>
      <c r="Z124" s="99"/>
      <c r="AA124" s="99"/>
      <c r="AB124" s="99"/>
      <c r="AC124" s="100"/>
      <c r="AD124" s="101"/>
      <c r="AE124" s="101"/>
      <c r="AF124" s="101"/>
      <c r="AG124" s="101"/>
      <c r="AH124" s="101"/>
      <c r="AI124" s="101"/>
      <c r="AJ124" s="101"/>
      <c r="AK124" s="101"/>
      <c r="AL124" s="101"/>
      <c r="AM124" s="101"/>
      <c r="AN124" s="101"/>
      <c r="AO124" s="101"/>
      <c r="AP124" s="101"/>
      <c r="AQ124" s="101"/>
      <c r="AR124" s="101"/>
      <c r="AS124" s="101"/>
      <c r="AT124" s="101"/>
      <c r="AU124" s="101"/>
      <c r="AV124" s="101"/>
      <c r="AW124" s="101"/>
      <c r="AX124" s="101"/>
      <c r="AY124" s="101"/>
      <c r="AZ124" s="100"/>
      <c r="BA124" s="101"/>
      <c r="BB124" s="101"/>
      <c r="BC124" s="101"/>
      <c r="BD124" s="101"/>
      <c r="BE124" s="101"/>
      <c r="BF124" s="101"/>
      <c r="BG124" s="101"/>
      <c r="BH124" s="101"/>
      <c r="BI124" s="101"/>
      <c r="BJ124" s="101"/>
      <c r="BK124" s="101"/>
      <c r="BL124" s="101"/>
      <c r="BM124" s="101"/>
      <c r="BN124" s="101"/>
      <c r="BO124" s="101"/>
      <c r="BP124" s="101"/>
      <c r="BQ124" s="101"/>
      <c r="BR124" s="101"/>
      <c r="BS124" s="101"/>
      <c r="BT124" s="101"/>
      <c r="BU124" s="101"/>
      <c r="BV124" s="101"/>
      <c r="BW124" s="100"/>
      <c r="BX124" s="102"/>
      <c r="BY124" s="101"/>
      <c r="BZ124" s="101"/>
      <c r="CA124" s="101"/>
      <c r="CB124" s="101"/>
      <c r="CC124" s="101"/>
      <c r="CD124" s="101"/>
      <c r="CE124" s="101"/>
      <c r="CF124" s="101"/>
      <c r="CG124" s="101"/>
      <c r="CH124" s="101"/>
      <c r="CI124" s="101"/>
      <c r="CJ124" s="101"/>
      <c r="CK124" s="101"/>
      <c r="CL124" s="101"/>
      <c r="CM124" s="101"/>
      <c r="CN124" s="101"/>
      <c r="CO124" s="101"/>
      <c r="CP124" s="101"/>
      <c r="CQ124" s="101"/>
      <c r="CR124" s="101"/>
      <c r="CS124" s="101"/>
      <c r="CT124" s="100"/>
      <c r="CU124" s="101"/>
      <c r="CV124" s="101"/>
      <c r="CW124" s="101"/>
      <c r="CX124" s="101"/>
      <c r="CY124" s="101"/>
      <c r="CZ124" s="101"/>
      <c r="DA124" s="101"/>
      <c r="DB124" s="101"/>
      <c r="DC124" s="101"/>
      <c r="DD124" s="101"/>
      <c r="DE124" s="101"/>
      <c r="DF124" s="101"/>
      <c r="DG124" s="101"/>
      <c r="DH124" s="101"/>
      <c r="DI124" s="101"/>
      <c r="DJ124" s="101"/>
      <c r="DK124" s="101"/>
      <c r="DL124" s="101"/>
      <c r="DM124" s="101"/>
      <c r="DN124" s="101"/>
      <c r="DO124" s="101"/>
      <c r="DP124" s="101"/>
    </row>
    <row r="125" spans="1:120" ht="19.5" customHeight="1" x14ac:dyDescent="0.25">
      <c r="C125" s="173" t="s">
        <v>363</v>
      </c>
      <c r="D125" s="174"/>
      <c r="E125" s="175"/>
      <c r="F125" s="103"/>
      <c r="G125" s="101">
        <f t="shared" ref="G125:AB125" si="105">G35+G71+G91+G105+G123</f>
        <v>31837053487</v>
      </c>
      <c r="H125" s="101">
        <f t="shared" si="105"/>
        <v>500683882</v>
      </c>
      <c r="I125" s="101">
        <f t="shared" si="105"/>
        <v>2882922911</v>
      </c>
      <c r="J125" s="101">
        <f t="shared" si="105"/>
        <v>290673084</v>
      </c>
      <c r="K125" s="101">
        <f t="shared" si="105"/>
        <v>12000000000</v>
      </c>
      <c r="L125" s="101">
        <f t="shared" si="105"/>
        <v>160000000</v>
      </c>
      <c r="M125" s="101">
        <f t="shared" si="105"/>
        <v>227821027</v>
      </c>
      <c r="N125" s="101">
        <f t="shared" si="105"/>
        <v>2111154640</v>
      </c>
      <c r="O125" s="101">
        <f t="shared" si="105"/>
        <v>301593520</v>
      </c>
      <c r="P125" s="101">
        <f t="shared" si="105"/>
        <v>276593520</v>
      </c>
      <c r="Q125" s="101">
        <f t="shared" si="105"/>
        <v>301593520</v>
      </c>
      <c r="R125" s="101">
        <f t="shared" si="105"/>
        <v>480000000</v>
      </c>
      <c r="S125" s="101">
        <f t="shared" si="105"/>
        <v>1940856</v>
      </c>
      <c r="T125" s="101">
        <f t="shared" si="105"/>
        <v>221734826</v>
      </c>
      <c r="U125" s="101">
        <f t="shared" si="105"/>
        <v>145276070</v>
      </c>
      <c r="V125" s="101">
        <f t="shared" si="105"/>
        <v>6119225925</v>
      </c>
      <c r="W125" s="101">
        <f t="shared" si="105"/>
        <v>1088378236</v>
      </c>
      <c r="X125" s="101">
        <f t="shared" si="105"/>
        <v>103081497</v>
      </c>
      <c r="Y125" s="101">
        <f t="shared" si="105"/>
        <v>1519582749</v>
      </c>
      <c r="Z125" s="101">
        <f t="shared" si="105"/>
        <v>1702623255</v>
      </c>
      <c r="AA125" s="101">
        <f t="shared" si="105"/>
        <v>53780728</v>
      </c>
      <c r="AB125" s="101">
        <f t="shared" si="105"/>
        <v>1348393241</v>
      </c>
      <c r="AC125" s="104">
        <f>+AD125/G125</f>
        <v>0.27792910272343757</v>
      </c>
      <c r="AD125" s="101">
        <f t="shared" ref="AD125:AY125" si="106">AD35+AD71+AD91+AD105+AD123</f>
        <v>8848443709</v>
      </c>
      <c r="AE125" s="101">
        <f t="shared" si="106"/>
        <v>298021182</v>
      </c>
      <c r="AF125" s="69">
        <f t="shared" si="106"/>
        <v>1906022727</v>
      </c>
      <c r="AG125" s="69">
        <f t="shared" si="106"/>
        <v>14782942</v>
      </c>
      <c r="AH125" s="69">
        <f t="shared" si="106"/>
        <v>0</v>
      </c>
      <c r="AI125" s="69">
        <f t="shared" si="106"/>
        <v>107872340</v>
      </c>
      <c r="AJ125" s="101">
        <f t="shared" si="106"/>
        <v>0</v>
      </c>
      <c r="AK125" s="101">
        <f t="shared" si="106"/>
        <v>664210910</v>
      </c>
      <c r="AL125" s="101">
        <f t="shared" si="106"/>
        <v>19081150</v>
      </c>
      <c r="AM125" s="101">
        <f t="shared" si="106"/>
        <v>26047800</v>
      </c>
      <c r="AN125" s="101">
        <f t="shared" si="106"/>
        <v>9169750</v>
      </c>
      <c r="AO125" s="101">
        <f t="shared" si="106"/>
        <v>58921834</v>
      </c>
      <c r="AP125" s="101">
        <f t="shared" si="106"/>
        <v>0</v>
      </c>
      <c r="AQ125" s="101">
        <f t="shared" si="106"/>
        <v>0</v>
      </c>
      <c r="AR125" s="101">
        <f t="shared" si="106"/>
        <v>0</v>
      </c>
      <c r="AS125" s="101">
        <f t="shared" si="106"/>
        <v>2737682618</v>
      </c>
      <c r="AT125" s="101">
        <f t="shared" si="106"/>
        <v>192229755</v>
      </c>
      <c r="AU125" s="101">
        <f t="shared" si="106"/>
        <v>0</v>
      </c>
      <c r="AV125" s="101">
        <f t="shared" si="106"/>
        <v>711075963</v>
      </c>
      <c r="AW125" s="101">
        <f t="shared" si="106"/>
        <v>1517397706</v>
      </c>
      <c r="AX125" s="101">
        <f t="shared" si="106"/>
        <v>0</v>
      </c>
      <c r="AY125" s="101">
        <f t="shared" si="106"/>
        <v>585927032</v>
      </c>
      <c r="AZ125" s="105">
        <f>1-AC125</f>
        <v>0.72207089727656237</v>
      </c>
      <c r="BA125" s="101">
        <f t="shared" ref="BA125:BV125" si="107">BA35+BA71+BA91+BA105+BA123</f>
        <v>22988609778</v>
      </c>
      <c r="BB125" s="101">
        <f t="shared" si="107"/>
        <v>202662700</v>
      </c>
      <c r="BC125" s="69">
        <f t="shared" si="107"/>
        <v>976900184</v>
      </c>
      <c r="BD125" s="69">
        <f t="shared" si="107"/>
        <v>275890142</v>
      </c>
      <c r="BE125" s="69">
        <f t="shared" si="107"/>
        <v>12000000000</v>
      </c>
      <c r="BF125" s="69">
        <f t="shared" si="107"/>
        <v>52127660</v>
      </c>
      <c r="BG125" s="101">
        <f t="shared" si="107"/>
        <v>227821027</v>
      </c>
      <c r="BH125" s="101">
        <f t="shared" si="107"/>
        <v>1446943730</v>
      </c>
      <c r="BI125" s="101">
        <f t="shared" si="107"/>
        <v>282512370</v>
      </c>
      <c r="BJ125" s="101">
        <f t="shared" si="107"/>
        <v>250545720</v>
      </c>
      <c r="BK125" s="101">
        <f t="shared" si="107"/>
        <v>292423770</v>
      </c>
      <c r="BL125" s="101">
        <f t="shared" si="107"/>
        <v>421078166</v>
      </c>
      <c r="BM125" s="101">
        <f t="shared" si="107"/>
        <v>1940856</v>
      </c>
      <c r="BN125" s="101">
        <f t="shared" si="107"/>
        <v>221734826</v>
      </c>
      <c r="BO125" s="101">
        <f t="shared" si="107"/>
        <v>145276070</v>
      </c>
      <c r="BP125" s="101">
        <f t="shared" si="107"/>
        <v>3381543307</v>
      </c>
      <c r="BQ125" s="101">
        <f t="shared" si="107"/>
        <v>896148481</v>
      </c>
      <c r="BR125" s="101">
        <f t="shared" si="107"/>
        <v>103081497</v>
      </c>
      <c r="BS125" s="101">
        <f t="shared" si="107"/>
        <v>808506786</v>
      </c>
      <c r="BT125" s="101">
        <f t="shared" si="107"/>
        <v>185225549</v>
      </c>
      <c r="BU125" s="101">
        <f t="shared" si="107"/>
        <v>53780728</v>
      </c>
      <c r="BV125" s="101">
        <f t="shared" si="107"/>
        <v>762466209</v>
      </c>
      <c r="BW125" s="105">
        <f>+BX125/G125</f>
        <v>0.21413365011255633</v>
      </c>
      <c r="BX125" s="101">
        <f t="shared" ref="BX125:CS125" si="108">BX35+BX71+BX91+BX105+BX123</f>
        <v>6817384472</v>
      </c>
      <c r="BY125" s="101">
        <f t="shared" si="108"/>
        <v>258021182</v>
      </c>
      <c r="BZ125" s="101">
        <f t="shared" si="108"/>
        <v>1160995085</v>
      </c>
      <c r="CA125" s="101">
        <f t="shared" si="108"/>
        <v>0</v>
      </c>
      <c r="CB125" s="101">
        <f t="shared" si="108"/>
        <v>0</v>
      </c>
      <c r="CC125" s="101">
        <f t="shared" si="108"/>
        <v>107847048</v>
      </c>
      <c r="CD125" s="101">
        <f t="shared" si="108"/>
        <v>0</v>
      </c>
      <c r="CE125" s="101">
        <f t="shared" si="108"/>
        <v>662247162</v>
      </c>
      <c r="CF125" s="101">
        <f t="shared" si="108"/>
        <v>17735950</v>
      </c>
      <c r="CG125" s="101">
        <f t="shared" si="108"/>
        <v>26047800</v>
      </c>
      <c r="CH125" s="101">
        <f t="shared" si="108"/>
        <v>9169750</v>
      </c>
      <c r="CI125" s="101">
        <f t="shared" si="108"/>
        <v>31733334</v>
      </c>
      <c r="CJ125" s="101">
        <f t="shared" si="108"/>
        <v>0</v>
      </c>
      <c r="CK125" s="101">
        <f t="shared" si="108"/>
        <v>0</v>
      </c>
      <c r="CL125" s="101">
        <f t="shared" si="108"/>
        <v>0</v>
      </c>
      <c r="CM125" s="101">
        <f t="shared" si="108"/>
        <v>1924652170</v>
      </c>
      <c r="CN125" s="101">
        <f t="shared" si="108"/>
        <v>149803615</v>
      </c>
      <c r="CO125" s="101">
        <f t="shared" si="108"/>
        <v>0</v>
      </c>
      <c r="CP125" s="101">
        <f t="shared" si="108"/>
        <v>540345479</v>
      </c>
      <c r="CQ125" s="101">
        <f t="shared" si="108"/>
        <v>1434924732</v>
      </c>
      <c r="CR125" s="101">
        <f t="shared" si="108"/>
        <v>0</v>
      </c>
      <c r="CS125" s="101">
        <f t="shared" si="108"/>
        <v>493861165</v>
      </c>
      <c r="CT125" s="25">
        <f>1-BW125</f>
        <v>0.78586634988744364</v>
      </c>
      <c r="CU125" s="101">
        <f t="shared" ref="CU125:DP125" si="109">CU35+CU71+CU91+CU105+CU123</f>
        <v>25019669015</v>
      </c>
      <c r="CV125" s="101">
        <f t="shared" si="109"/>
        <v>242662700</v>
      </c>
      <c r="CW125" s="101">
        <f t="shared" si="109"/>
        <v>1721927826</v>
      </c>
      <c r="CX125" s="101">
        <f t="shared" si="109"/>
        <v>290673084</v>
      </c>
      <c r="CY125" s="101">
        <f t="shared" si="109"/>
        <v>12000000000</v>
      </c>
      <c r="CZ125" s="101">
        <f t="shared" si="109"/>
        <v>52152952</v>
      </c>
      <c r="DA125" s="101">
        <f t="shared" si="109"/>
        <v>227821027</v>
      </c>
      <c r="DB125" s="101">
        <f t="shared" si="109"/>
        <v>1448907478</v>
      </c>
      <c r="DC125" s="101">
        <f t="shared" si="109"/>
        <v>283857570</v>
      </c>
      <c r="DD125" s="101">
        <f t="shared" si="109"/>
        <v>250545720</v>
      </c>
      <c r="DE125" s="101">
        <f t="shared" si="109"/>
        <v>292423770</v>
      </c>
      <c r="DF125" s="101">
        <f t="shared" si="109"/>
        <v>448266666</v>
      </c>
      <c r="DG125" s="101">
        <f t="shared" si="109"/>
        <v>1940856</v>
      </c>
      <c r="DH125" s="101">
        <f t="shared" si="109"/>
        <v>221734826</v>
      </c>
      <c r="DI125" s="101">
        <f t="shared" si="109"/>
        <v>145276070</v>
      </c>
      <c r="DJ125" s="101">
        <f t="shared" si="109"/>
        <v>4194573755</v>
      </c>
      <c r="DK125" s="101">
        <f t="shared" si="109"/>
        <v>938574621</v>
      </c>
      <c r="DL125" s="101">
        <f t="shared" si="109"/>
        <v>103081497</v>
      </c>
      <c r="DM125" s="101">
        <f t="shared" si="109"/>
        <v>979237270</v>
      </c>
      <c r="DN125" s="101">
        <f t="shared" si="109"/>
        <v>267698523</v>
      </c>
      <c r="DO125" s="101">
        <f t="shared" si="109"/>
        <v>53780728</v>
      </c>
      <c r="DP125" s="101">
        <f t="shared" si="109"/>
        <v>854532076</v>
      </c>
    </row>
    <row r="126" spans="1:120" ht="5.25" customHeight="1" x14ac:dyDescent="0.25">
      <c r="C126" s="106"/>
      <c r="D126" s="106"/>
      <c r="E126" s="107"/>
      <c r="F126" s="107"/>
      <c r="G126" s="108"/>
      <c r="H126" s="108"/>
      <c r="I126" s="109"/>
      <c r="J126" s="108"/>
      <c r="K126" s="108"/>
      <c r="L126" s="110"/>
      <c r="M126" s="110"/>
      <c r="N126" s="110"/>
      <c r="O126" s="110"/>
      <c r="P126" s="110"/>
      <c r="Q126" s="110"/>
      <c r="R126" s="110"/>
      <c r="S126" s="110"/>
      <c r="T126" s="110"/>
      <c r="U126" s="110"/>
      <c r="V126" s="110"/>
      <c r="W126" s="110"/>
      <c r="X126" s="110"/>
      <c r="Y126" s="110"/>
      <c r="Z126" s="110"/>
      <c r="AA126" s="110"/>
      <c r="AB126" s="110"/>
      <c r="AC126" s="111"/>
      <c r="AD126" s="112"/>
      <c r="AE126" s="112"/>
      <c r="AF126" s="112"/>
      <c r="AG126" s="112"/>
      <c r="AH126" s="112"/>
      <c r="AI126" s="112"/>
      <c r="AJ126" s="112"/>
      <c r="AK126" s="110"/>
      <c r="AL126" s="110"/>
      <c r="AM126" s="110"/>
      <c r="AN126" s="110"/>
      <c r="AO126" s="110"/>
      <c r="AP126" s="110"/>
      <c r="AQ126" s="110"/>
      <c r="AR126" s="110"/>
      <c r="AS126" s="110"/>
      <c r="AT126" s="110"/>
      <c r="AU126" s="110"/>
      <c r="AV126" s="110"/>
      <c r="AW126" s="110"/>
      <c r="AX126" s="110"/>
      <c r="AY126" s="110"/>
      <c r="AZ126" s="111"/>
      <c r="BA126" s="112"/>
      <c r="BB126" s="112"/>
      <c r="BC126" s="112"/>
      <c r="BD126" s="112"/>
      <c r="BE126" s="112"/>
      <c r="BF126" s="112"/>
      <c r="BG126" s="113"/>
      <c r="BH126" s="113"/>
      <c r="BI126" s="113"/>
      <c r="BJ126" s="113"/>
      <c r="BK126" s="113"/>
      <c r="BL126" s="113"/>
      <c r="BM126" s="113"/>
      <c r="BN126" s="113"/>
      <c r="BO126" s="113"/>
      <c r="BP126" s="113"/>
      <c r="BQ126" s="113"/>
      <c r="BR126" s="113"/>
      <c r="BS126" s="113"/>
      <c r="BT126" s="113"/>
      <c r="BU126" s="113"/>
      <c r="BV126" s="113"/>
      <c r="BW126" s="111"/>
      <c r="BX126" s="114"/>
      <c r="BY126" s="115"/>
      <c r="BZ126" s="115"/>
      <c r="CA126" s="115"/>
      <c r="CB126" s="115"/>
      <c r="CC126" s="115"/>
      <c r="CD126" s="110"/>
      <c r="CE126" s="110"/>
      <c r="CF126" s="110"/>
      <c r="CG126" s="110"/>
      <c r="CH126" s="110"/>
      <c r="CI126" s="110"/>
      <c r="CJ126" s="110"/>
      <c r="CK126" s="110"/>
      <c r="CL126" s="110"/>
      <c r="CM126" s="110"/>
      <c r="CN126" s="110"/>
      <c r="CO126" s="110"/>
      <c r="CP126" s="110"/>
      <c r="CQ126" s="110"/>
      <c r="CR126" s="110"/>
      <c r="CS126" s="110"/>
      <c r="CT126" s="25"/>
      <c r="CU126" s="116"/>
      <c r="CV126" s="112"/>
      <c r="CW126" s="112"/>
      <c r="CX126" s="112"/>
      <c r="CY126" s="112"/>
      <c r="CZ126" s="112"/>
      <c r="DA126" s="113"/>
      <c r="DB126" s="113"/>
      <c r="DC126" s="113"/>
      <c r="DD126" s="113"/>
      <c r="DE126" s="113"/>
      <c r="DF126" s="113"/>
      <c r="DG126" s="113"/>
      <c r="DH126" s="113"/>
      <c r="DI126" s="113"/>
      <c r="DJ126" s="113"/>
      <c r="DK126" s="113"/>
      <c r="DL126" s="113"/>
      <c r="DM126" s="113"/>
      <c r="DN126" s="113"/>
      <c r="DO126" s="113"/>
      <c r="DP126" s="113"/>
    </row>
    <row r="127" spans="1:120" ht="16.5" customHeight="1" x14ac:dyDescent="0.25">
      <c r="C127" s="117"/>
      <c r="D127" s="118" t="s">
        <v>364</v>
      </c>
      <c r="E127" s="111">
        <v>111</v>
      </c>
      <c r="F127" s="119"/>
      <c r="G127" s="120">
        <f>SUMIF($E$4:$E$122,"111",$G$4:$G$122)</f>
        <v>13726784071</v>
      </c>
      <c r="H127" s="121">
        <f>SUMIF($E$4:$E$123,"111",$H$4:$H$123)</f>
        <v>181434097</v>
      </c>
      <c r="I127" s="121">
        <f>SUMIF($E$4:$E$123,"111",$I$4:$I$123)</f>
        <v>125000000</v>
      </c>
      <c r="J127" s="121">
        <f>SUMIF($E$4:$E$123,"111",$J$4:$J$123)</f>
        <v>83934392</v>
      </c>
      <c r="K127" s="120">
        <f>SUMIF($E$4:$E$122,"111",$K$4:$K$122)</f>
        <v>12000000000</v>
      </c>
      <c r="L127" s="119">
        <f>SUMIF($E$4:$E$123,"111",$L$4:$L$123)</f>
        <v>0</v>
      </c>
      <c r="M127" s="119">
        <f>SUMIF($E$4:$E$122,"111",$M$4:$M$122)</f>
        <v>0</v>
      </c>
      <c r="N127" s="119">
        <f>SUMIF($E$4:$E$122,"111",$N$4:$N$122)</f>
        <v>785008000</v>
      </c>
      <c r="O127" s="119">
        <f>SUMIF($E$4:$E$122,"111",$O$4:$O$122)</f>
        <v>206021520</v>
      </c>
      <c r="P127" s="119">
        <f>SUMIF($E$4:$E$122,"111",$P$4:$P$122)</f>
        <v>77572000</v>
      </c>
      <c r="Q127" s="119">
        <f>SUMIF($E$4:$E$122,"111",$Q$4:$Q$122)</f>
        <v>94072000</v>
      </c>
      <c r="R127" s="119">
        <f>SUMIF($E$4:$E$122,"111",$R$4:$R$122)</f>
        <v>0</v>
      </c>
      <c r="S127" s="119">
        <f>SUMIF($E$4:$E$122,"111",$S$4:$S$122)</f>
        <v>0</v>
      </c>
      <c r="T127" s="119">
        <f>SUMIF($E$4:$E$122,"111",$T$4:$T$122)</f>
        <v>100000000</v>
      </c>
      <c r="U127" s="119">
        <f>SUMIF($E$4:$E$122,"111",$U$4:$U$122)</f>
        <v>0</v>
      </c>
      <c r="V127" s="119">
        <f>SUMIF($E$4:$E$122,"111",$V$4:$V$122)</f>
        <v>0</v>
      </c>
      <c r="W127" s="119">
        <f>SUMIF($E$4:$E$122,"111",$W$4:$W$122)</f>
        <v>0</v>
      </c>
      <c r="X127" s="119">
        <f>SUMIF($E$4:$E$122,"111",$X$4:$X$122)</f>
        <v>22750747</v>
      </c>
      <c r="Y127" s="119">
        <f>SUMIF($E$4:$E$122,"111",$Y$4:$Y$122)</f>
        <v>0</v>
      </c>
      <c r="Z127" s="119">
        <f>SUMIF($E$4:$E$122,"111",$Z$4:$Z$122)</f>
        <v>0</v>
      </c>
      <c r="AA127" s="119"/>
      <c r="AB127" s="119">
        <f>SUMIF($E$4:$E$122,"111",$AB$4:$AB$122)</f>
        <v>50991315</v>
      </c>
      <c r="AC127" s="122">
        <f t="shared" ref="AC127:AC135" si="110">+AD127/G127</f>
        <v>5.6400215957035871E-2</v>
      </c>
      <c r="AD127" s="120">
        <f>SUMIF($E$4:$E$122,"111",$AD$4:$AD$122)</f>
        <v>774193586</v>
      </c>
      <c r="AE127" s="120">
        <f>SUMIF($E$4:$E$122,"111",$AE$4:$AE$122)</f>
        <v>0</v>
      </c>
      <c r="AF127" s="120">
        <f>SUMIF($E$4:$E$122,"111",$AF$4:$AF$122)</f>
        <v>125000000</v>
      </c>
      <c r="AG127" s="120">
        <f>SUMIF($E$4:$E$122,"111",$AG$4:$AG$122)</f>
        <v>0</v>
      </c>
      <c r="AH127" s="120">
        <f>SUMIF($E$4:$E$122,"111",$AH$4:$AH$122)</f>
        <v>0</v>
      </c>
      <c r="AI127" s="120">
        <f>SUMIF($E$4:$E$122,"111",$AI$4:$AI$122)</f>
        <v>0</v>
      </c>
      <c r="AJ127" s="120">
        <f>SUMIF($E$4:$E$122,"111",$AJ$4:$AJ$122)</f>
        <v>0</v>
      </c>
      <c r="AK127" s="120">
        <f>SUMIF($E$4:$E$122,"111",$AK$4:$AK$122)</f>
        <v>582008000</v>
      </c>
      <c r="AL127" s="120">
        <f>SUMIF($E$4:$E$122,"111",$AL$4:$AL$122)</f>
        <v>19081150</v>
      </c>
      <c r="AM127" s="120">
        <f>SUMIF($E$4:$E$122,"111",$AM$4:$AM$122)</f>
        <v>26047800</v>
      </c>
      <c r="AN127" s="120">
        <f>SUMIF($E$4:$E$122,"111",$AN$4:$AN$122)</f>
        <v>9169750</v>
      </c>
      <c r="AO127" s="120">
        <f>SUMIF($E$4:$E$122,"111",$AO$4:$AO$122)</f>
        <v>0</v>
      </c>
      <c r="AP127" s="120">
        <f>SUMIF($E$4:$E$122,"111",$AP$4:$AP$122)</f>
        <v>0</v>
      </c>
      <c r="AQ127" s="120">
        <f>SUMIF($E$4:$E$122,"111",$AQ$4:$AQ$122)</f>
        <v>0</v>
      </c>
      <c r="AR127" s="120">
        <f>SUMIF($E$4:$E$122,"111",$AR$4:$AR$122)</f>
        <v>0</v>
      </c>
      <c r="AS127" s="120">
        <f>SUMIF($E$4:$E$122,"111",$AS$4:$AS$122)</f>
        <v>0</v>
      </c>
      <c r="AT127" s="120">
        <f>SUMIF($E$4:$E$122,"111",$AT$4:$AT$122)</f>
        <v>0</v>
      </c>
      <c r="AU127" s="120">
        <f>SUMIF($E$4:$E$122,"111",$AU$4:$AU$122)</f>
        <v>0</v>
      </c>
      <c r="AV127" s="120">
        <f>SUMIF($E$4:$E$122,"111",$AV$4:$AV$122)</f>
        <v>0</v>
      </c>
      <c r="AW127" s="120">
        <f>SUMIF($E$4:$E$122,"111",$AW$4:$AW$122)</f>
        <v>0</v>
      </c>
      <c r="AX127" s="120">
        <f>SUMIF($E$4:$E$122,"111",$AX$4:$AX$122)</f>
        <v>0</v>
      </c>
      <c r="AY127" s="120">
        <f>SUMIF($E$4:$E$122,"111",$AY$4:$AY$122)</f>
        <v>12886886</v>
      </c>
      <c r="AZ127" s="105">
        <f t="shared" ref="AZ127:AZ135" si="111">1-AC127</f>
        <v>0.94359978404296418</v>
      </c>
      <c r="BA127" s="28">
        <f t="shared" ref="BA127:BA134" si="112">SUM(BB127:BV127)</f>
        <v>12952590485</v>
      </c>
      <c r="BB127" s="123">
        <f>SUMIF($E$4:$E$122,"111",$BB$4:$BB$122)</f>
        <v>181434097</v>
      </c>
      <c r="BC127" s="123">
        <f>SUMIF($E$4:$E$122,"111",$BC$4:$BC$122)</f>
        <v>0</v>
      </c>
      <c r="BD127" s="123">
        <f>SUMIF($E$4:$E$122,"111",$BD$4:$BD$122)</f>
        <v>83934392</v>
      </c>
      <c r="BE127" s="123">
        <f>SUMIF($E$4:$E$122,"111",$BE$4:$BE$122)</f>
        <v>12000000000</v>
      </c>
      <c r="BF127" s="123">
        <f>SUMIF($E$4:$E$122,"111",$BF$4:$BF$122)</f>
        <v>0</v>
      </c>
      <c r="BG127" s="123">
        <f>SUMIF($E$4:$E$122,"111",$BG$4:$BG$122)</f>
        <v>0</v>
      </c>
      <c r="BH127" s="123">
        <f>SUMIF($E$4:$E$122,"111",$BH$4:$BH$122)</f>
        <v>203000000</v>
      </c>
      <c r="BI127" s="123">
        <f>SUMIF($E$4:$E$122,"111",$BI$4:$BI$122)</f>
        <v>186940370</v>
      </c>
      <c r="BJ127" s="123">
        <f>SUMIF($E$4:$E$122,"111",$BJ$4:$BJ$122)</f>
        <v>51524200</v>
      </c>
      <c r="BK127" s="123">
        <f>SUMIF($E$4:$E$122,"111",$BK$4:$BK$122)</f>
        <v>84902250</v>
      </c>
      <c r="BL127" s="123">
        <f>SUMIF($E$4:$E$122,"111",$BL$4:$BL$122)</f>
        <v>0</v>
      </c>
      <c r="BM127" s="123">
        <f>SUMIF($E$4:$E$122,"111",$BM$4:$BM$122)</f>
        <v>0</v>
      </c>
      <c r="BN127" s="123">
        <f>SUMIF($E$4:$E$122,"111",$BN$4:$BN$122)</f>
        <v>100000000</v>
      </c>
      <c r="BO127" s="123">
        <f>SUMIF($E$4:$E$122,"111",$BO$4:$BO$122)</f>
        <v>0</v>
      </c>
      <c r="BP127" s="123">
        <f>SUMIF($E$4:$E$122,"111",$BP$4:$BP$122)</f>
        <v>0</v>
      </c>
      <c r="BQ127" s="123">
        <f>SUMIF($E$4:$E$122,"111",$BQ$4:$BQ$122)</f>
        <v>0</v>
      </c>
      <c r="BR127" s="123">
        <f>SUMIF($E$4:$E$122,"111",$BR$4:$BR$122)</f>
        <v>22750747</v>
      </c>
      <c r="BS127" s="123">
        <f>SUMIF($E$4:$E$122,"111",$BS$4:$BS$122)</f>
        <v>0</v>
      </c>
      <c r="BT127" s="123">
        <f>SUMIF($E$4:$E$122,"111",$BT$4:$BT$122)</f>
        <v>0</v>
      </c>
      <c r="BU127" s="123">
        <f>SUMIF($E$4:$E$122,"111",$BU$4:$BU$122)</f>
        <v>0</v>
      </c>
      <c r="BV127" s="124">
        <f>SUMIF($E$4:$E$122,"111",$BV$4:$BV$122)</f>
        <v>38104429</v>
      </c>
      <c r="BW127" s="125">
        <f t="shared" ref="BW127:BW135" si="113">+BX127/G127</f>
        <v>5.6164986278817088E-2</v>
      </c>
      <c r="BX127" s="34">
        <f t="shared" ref="BX127:BX134" si="114">SUM(BY127:CS127)</f>
        <v>770964639</v>
      </c>
      <c r="BY127" s="120">
        <f>SUMIF($E$4:$E$122,"111",$BY$4:$BY$122)</f>
        <v>0</v>
      </c>
      <c r="BZ127" s="120">
        <f>SUMIF($E$4:$E$122,"111",$BZ$4:$BZ$122)</f>
        <v>125000000</v>
      </c>
      <c r="CA127" s="120">
        <f>SUMIF($E$4:$E$122,"111",$CA$4:$CA$122)</f>
        <v>0</v>
      </c>
      <c r="CB127" s="120">
        <f>SUMIF($E$4:$E$122,"111",$CB$4:$CB$122)</f>
        <v>0</v>
      </c>
      <c r="CC127" s="120">
        <f>SUMIF($E$4:$E$122,"111",$CC$4:$CC$122)</f>
        <v>0</v>
      </c>
      <c r="CD127" s="120">
        <f>SUMIF($E$4:$E$122,"111",$CD$4:$CD$122)</f>
        <v>0</v>
      </c>
      <c r="CE127" s="120">
        <f>SUMIF($E$4:$E$122,"111",$CE$4:$CE$122)</f>
        <v>580124253</v>
      </c>
      <c r="CF127" s="120">
        <f>SUMIF($E$4:$E$122,"111",$CF$4:$CF$122)</f>
        <v>17735950</v>
      </c>
      <c r="CG127" s="120">
        <f>SUMIF($E$4:$E$122,"111",$CG$4:$CG$122)</f>
        <v>26047800</v>
      </c>
      <c r="CH127" s="120">
        <f>SUMIF($E$4:$E$122,"111",$CH$4:$CH$122)</f>
        <v>9169750</v>
      </c>
      <c r="CI127" s="120">
        <f>SUMIF($E$4:$E$122,"111",$CI$4:$CI$122)</f>
        <v>0</v>
      </c>
      <c r="CJ127" s="120">
        <f>SUMIF($E$4:$E$122,"111",$CJ$4:$CJ$122)</f>
        <v>0</v>
      </c>
      <c r="CK127" s="120">
        <f>SUMIF($E$4:$E$122,"111",$CK$4:$CK$122)</f>
        <v>0</v>
      </c>
      <c r="CL127" s="120">
        <f>SUMIF($E$4:$E$122,"111",$CL$4:$CL$122)</f>
        <v>0</v>
      </c>
      <c r="CM127" s="120">
        <f>SUMIF($E$4:$E$122,"111",$CM$4:$CM$122)</f>
        <v>0</v>
      </c>
      <c r="CN127" s="120">
        <f>SUMIF($E$4:$E$122,"111",$CN$4:$CN$122)</f>
        <v>0</v>
      </c>
      <c r="CO127" s="120">
        <f>SUMIF($E$4:$E$122,"111",$CO$4:$CO$122)</f>
        <v>0</v>
      </c>
      <c r="CP127" s="120">
        <f>SUMIF($E$4:$E$122,"111",$CP$4:$CP$122)</f>
        <v>0</v>
      </c>
      <c r="CQ127" s="120">
        <f>SUMIF($E$4:$E$122,"111",$CQ$4:$CQ$122)</f>
        <v>0</v>
      </c>
      <c r="CR127" s="120">
        <f>SUMIF($E$4:$E$122,"111",$CR$4:$CR$122)</f>
        <v>0</v>
      </c>
      <c r="CS127" s="126">
        <f>SUMIF($E$4:$E$122,"111",$CS$4:$CS$122)</f>
        <v>12886886</v>
      </c>
      <c r="CT127" s="25">
        <f t="shared" ref="CT127:CT135" si="115">1-BW127</f>
        <v>0.94383501372118295</v>
      </c>
      <c r="CU127" s="28">
        <f t="shared" ref="CU127:CU134" si="116">SUM(CV127:DP127)</f>
        <v>12955819432</v>
      </c>
      <c r="CV127" s="123">
        <f>SUMIF($E$4:$E$122,"111",$CV$4:$CV$122)</f>
        <v>181434097</v>
      </c>
      <c r="CW127" s="123">
        <f>SUMIF($E$4:$E$122,"111",$CW$4:$CW$122)</f>
        <v>0</v>
      </c>
      <c r="CX127" s="123">
        <f>SUMIF($E$4:$E$122,"111",$CX$4:$CX$122)</f>
        <v>83934392</v>
      </c>
      <c r="CY127" s="123">
        <f>SUMIF($E$4:$E$122,"111",$CY$4:$CY$122)</f>
        <v>12000000000</v>
      </c>
      <c r="CZ127" s="123">
        <f>SUMIF($E$4:$E$122,"111",$CZ$4:$CZ$122)</f>
        <v>0</v>
      </c>
      <c r="DA127" s="123">
        <f>SUMIF($E$4:$E$122,"111",$DA$4:$DA$122)</f>
        <v>0</v>
      </c>
      <c r="DB127" s="123">
        <f>SUMIF($E$4:$E$122,"111",$DB$4:$DB$122)</f>
        <v>204883747</v>
      </c>
      <c r="DC127" s="123">
        <f>SUMIF($E$4:$E$122,"111",$DC$4:$DC$122)</f>
        <v>188285570</v>
      </c>
      <c r="DD127" s="123">
        <f>SUMIF($E$4:$E$122,"111",$DD$4:$DD$122)</f>
        <v>51524200</v>
      </c>
      <c r="DE127" s="123">
        <f>SUMIF($E$4:$E$122,"111",$DE$4:$DE$122)</f>
        <v>84902250</v>
      </c>
      <c r="DF127" s="127">
        <f>SUMIF($E$4:$E$122,"111",$DF$4:$DF$122)</f>
        <v>0</v>
      </c>
      <c r="DG127" s="127">
        <f>SUMIF($E$4:$E$122,"111",$DG$4:$DG$122)</f>
        <v>0</v>
      </c>
      <c r="DH127" s="127">
        <f>SUMIF($E$4:$E$122,"111",$DH$4:$DH$122)</f>
        <v>100000000</v>
      </c>
      <c r="DI127" s="127">
        <f>SUMIF($E$4:$E$122,"111",$DI$4:$DI$122)</f>
        <v>0</v>
      </c>
      <c r="DJ127" s="127">
        <f>SUMIF($E$4:$E$122,"111",$DJ$4:$DJ$122)</f>
        <v>0</v>
      </c>
      <c r="DK127" s="127">
        <f>SUMIF($E$4:$E$122,"111",$DK$4:$DK$122)</f>
        <v>0</v>
      </c>
      <c r="DL127" s="127">
        <f>SUMIF($E$4:$E$122,"111",$DL$4:$DL$122)</f>
        <v>22750747</v>
      </c>
      <c r="DM127" s="127">
        <f>SUMIF($E$4:$E$122,"111",$DM$4:$DM$122)</f>
        <v>0</v>
      </c>
      <c r="DN127" s="127">
        <f>SUMIF($E$4:$E$122,"111",$DN$4:$DN$122)</f>
        <v>0</v>
      </c>
      <c r="DO127" s="127">
        <f>SUMIF($E$4:$E$122,"111",$DO$4:$DO$122)</f>
        <v>0</v>
      </c>
      <c r="DP127" s="127">
        <f>SUMIF($E$4:$E$122,"111",$DP$4:$DP$122)</f>
        <v>38104429</v>
      </c>
    </row>
    <row r="128" spans="1:120" ht="18" customHeight="1" x14ac:dyDescent="0.25">
      <c r="C128" s="128"/>
      <c r="D128" s="118" t="s">
        <v>365</v>
      </c>
      <c r="E128" s="111">
        <v>211</v>
      </c>
      <c r="F128" s="119"/>
      <c r="G128" s="120">
        <f>SUMIF($E$4:$E$122,"211",$G$4:$G$122)</f>
        <v>2357731097</v>
      </c>
      <c r="H128" s="121">
        <f>SUMIF($E$4:$E$123,"211",$H$4:$H$123)</f>
        <v>0</v>
      </c>
      <c r="I128" s="121">
        <f>SUMIF($E$4:$E$123,"211",$I$4:$I$123)</f>
        <v>350000000</v>
      </c>
      <c r="J128" s="121">
        <f>SUMIF($E$4:$E$123,"211",$J$4:$J$123)</f>
        <v>20115972</v>
      </c>
      <c r="K128" s="120">
        <f>SUMIF($E$4:$E$122,"211",$K$4:$K$122)</f>
        <v>0</v>
      </c>
      <c r="L128" s="119">
        <f>SUMIF($E$4:$E$122,"211",$L$4:$L$122)</f>
        <v>0</v>
      </c>
      <c r="M128" s="119">
        <f>SUMIF($E$4:$E$122,"211",$M$4:$M$122)</f>
        <v>227821027</v>
      </c>
      <c r="N128" s="119">
        <f>SUMIF($E$4:$E$122,"211",$N$4:$N$122)</f>
        <v>460614970</v>
      </c>
      <c r="O128" s="119">
        <f>SUMIF($E$4:$E$122,"211",$O$4:$O$122)</f>
        <v>77572000</v>
      </c>
      <c r="P128" s="119">
        <f>SUMIF($E$4:$E$122,"211",$P$4:$P$122)</f>
        <v>199021520</v>
      </c>
      <c r="Q128" s="119">
        <f>SUMIF($E$4:$E$122,"211",$Q$4:$Q$122)</f>
        <v>182521520</v>
      </c>
      <c r="R128" s="119">
        <f>SUMIF($E$4:$E$122,"211",$R$4:$R$122)</f>
        <v>0</v>
      </c>
      <c r="S128" s="119">
        <f>SUMIF($E$4:$E$122,"211",$S$4:$S$122)</f>
        <v>1940856</v>
      </c>
      <c r="T128" s="119">
        <f>SUMIF($E$4:$E$122,"211",$T$4:$T$122)</f>
        <v>66734826</v>
      </c>
      <c r="U128" s="119">
        <f>SUMIF($E$4:$E$122,"211",$U$4:$U$122)</f>
        <v>145276070</v>
      </c>
      <c r="V128" s="119">
        <f>SUMIF($E$4:$E$122,"211",$V$4:$V$122)</f>
        <v>0</v>
      </c>
      <c r="W128" s="119">
        <f>SUMIF($E$4:$E$122,"211",$W$4:$W$122)</f>
        <v>0</v>
      </c>
      <c r="X128" s="119">
        <f>SUMIF($E$4:$E$122,"211",$X$4:$X$122)</f>
        <v>14330750</v>
      </c>
      <c r="Y128" s="119">
        <f>SUMIF($E$4:$E$122,"211",$Y$4:$Y$122)</f>
        <v>350000000</v>
      </c>
      <c r="Z128" s="119">
        <f>SUMIF($E$4:$E$122,"211",$Z$4:$Z$122)</f>
        <v>0</v>
      </c>
      <c r="AA128" s="119"/>
      <c r="AB128" s="119">
        <f>SUMIF($E$4:$E$122,"211",$AB$4:$AB$122)</f>
        <v>261781586</v>
      </c>
      <c r="AC128" s="122">
        <f t="shared" si="110"/>
        <v>0.19833903730370997</v>
      </c>
      <c r="AD128" s="120">
        <f>SUMIF($E$4:$E$122,"211",$AD$4:$AD$122)</f>
        <v>467630116</v>
      </c>
      <c r="AE128" s="120">
        <f>SUMIF($E$4:$E$122,"211",$AE$4:$AE$122)</f>
        <v>0</v>
      </c>
      <c r="AF128" s="120">
        <f>SUMIF($E$4:$E$122,"211",$AF$4:$AF$122)</f>
        <v>350000000</v>
      </c>
      <c r="AG128" s="120">
        <f>SUMIF($E$4:$E$122,"211",$AG$4:$AG$122)</f>
        <v>0</v>
      </c>
      <c r="AH128" s="120">
        <f>SUMIF($E$4:$E$122,"211",$AH$4:$AH$122)</f>
        <v>0</v>
      </c>
      <c r="AI128" s="120">
        <f>SUMIF($E$4:$E$122,"211",$AI$4:$AI$122)</f>
        <v>0</v>
      </c>
      <c r="AJ128" s="120">
        <f>SUMIF($E$4:$E$122,"211",$AJ$4:$AJ$122)</f>
        <v>0</v>
      </c>
      <c r="AK128" s="120">
        <f>SUMIF($E$4:$E$122,"211",$AK$4:$AK$122)</f>
        <v>0</v>
      </c>
      <c r="AL128" s="120">
        <f>SUMIF($E$4:$E$122,"211",$AL$4:$AL$122)</f>
        <v>0</v>
      </c>
      <c r="AM128" s="120">
        <f>SUMIF($E$4:$E$122,"211",$AM$4:$AM$122)</f>
        <v>0</v>
      </c>
      <c r="AN128" s="120">
        <f>SUMIF($E$4:$E$122,"211",$AN$4:$AN$122)</f>
        <v>0</v>
      </c>
      <c r="AO128" s="120">
        <f>SUMIF($E$4:$E$122,"211",$AO$4:$AO$122)</f>
        <v>0</v>
      </c>
      <c r="AP128" s="120">
        <f>SUMIF($E$4:$E$122,"211",$AP$4:$AP$122)</f>
        <v>0</v>
      </c>
      <c r="AQ128" s="120">
        <f>SUMIF($E$4:$E$122,"211",$AQ$4:$AQ$122)</f>
        <v>0</v>
      </c>
      <c r="AR128" s="120">
        <f>SUMIF($E$4:$E$122,"211",$AR$4:$AR$122)</f>
        <v>0</v>
      </c>
      <c r="AS128" s="120">
        <f>SUMIF($E$4:$E$122,"211",$AS$4:$AS$122)</f>
        <v>0</v>
      </c>
      <c r="AT128" s="120">
        <f>SUMIF($E$4:$E$122,"211",$AT$4:$AT$122)</f>
        <v>0</v>
      </c>
      <c r="AU128" s="120">
        <f>SUMIF($E$4:$E$122,"211",$AU$4:$AU$122)</f>
        <v>0</v>
      </c>
      <c r="AV128" s="120">
        <f>SUMIF($E$4:$E$122,"211",$AV$4:$AV$122)</f>
        <v>34790007</v>
      </c>
      <c r="AW128" s="120">
        <f>SUMIF($E$4:$E$122,"211",$AW$4:$AW$122)</f>
        <v>0</v>
      </c>
      <c r="AX128" s="120">
        <f>SUMIF($E$4:$E$122,"211",$AX$4:$AX$122)</f>
        <v>0</v>
      </c>
      <c r="AY128" s="120">
        <f>SUMIF($E$4:$E$122,"211",$AY$4:$AY$122)</f>
        <v>82840109</v>
      </c>
      <c r="AZ128" s="105">
        <f t="shared" si="111"/>
        <v>0.80166096269629006</v>
      </c>
      <c r="BA128" s="28">
        <f t="shared" si="112"/>
        <v>1890100981</v>
      </c>
      <c r="BB128" s="123">
        <f>SUMIF($E$4:$E$122,"211",$BB$4:$BB$122)</f>
        <v>0</v>
      </c>
      <c r="BC128" s="123">
        <f>SUMIF($E$4:$E$122,"211",$BC$4:$BC$122)</f>
        <v>0</v>
      </c>
      <c r="BD128" s="123">
        <f>SUMIF($E$4:$E$122,"211",$BD$4:$BD$122)</f>
        <v>20115972</v>
      </c>
      <c r="BE128" s="123">
        <f>SUMIF($E$4:$E$122,"211",$BE$4:$BE$122)</f>
        <v>0</v>
      </c>
      <c r="BF128" s="123">
        <f>SUMIF($E$4:$E$122,"211",$BF$4:$BF$122)</f>
        <v>0</v>
      </c>
      <c r="BG128" s="123">
        <f>SUMIF($E$4:$E$122,"211",$BG$4:$BG$122)</f>
        <v>227821027</v>
      </c>
      <c r="BH128" s="123">
        <f>SUMIF($E$4:$E$122,"211",$BH$4:$BH$122)</f>
        <v>460614970</v>
      </c>
      <c r="BI128" s="123">
        <f>SUMIF($E$4:$E$122,"211",$BI$4:$BI$122)</f>
        <v>77572000</v>
      </c>
      <c r="BJ128" s="123">
        <f>SUMIF($E$4:$E$122,"211",$BJ$4:$BJ$122)</f>
        <v>199021520</v>
      </c>
      <c r="BK128" s="123">
        <f>SUMIF($E$4:$E$122,"211",$BK$4:$BK$122)</f>
        <v>182521520</v>
      </c>
      <c r="BL128" s="123">
        <f>SUMIF($E$4:$E$122,"211",$BL$4:$BL$122)</f>
        <v>0</v>
      </c>
      <c r="BM128" s="123">
        <f>SUMIF($E$4:$E$122,"211",$BM$4:$BM$122)</f>
        <v>1940856</v>
      </c>
      <c r="BN128" s="123">
        <f>SUMIF($E$4:$E$122,"211",$BN$4:$BN$122)</f>
        <v>66734826</v>
      </c>
      <c r="BO128" s="123">
        <f>SUMIF($E$4:$E$122,"211",$BO$4:$BO$122)</f>
        <v>145276070</v>
      </c>
      <c r="BP128" s="123">
        <f>SUMIF($E$4:$E$122,"211",$BP$4:$BP$122)</f>
        <v>0</v>
      </c>
      <c r="BQ128" s="123">
        <f>SUMIF($E$4:$E$122,"211",$BQ$4:$BQ$122)</f>
        <v>0</v>
      </c>
      <c r="BR128" s="123">
        <f>SUMIF($E$4:$E$122,"211",$BR$4:$BR$122)</f>
        <v>14330750</v>
      </c>
      <c r="BS128" s="123">
        <f>SUMIF($E$4:$E$122,"211",$BS$4:$BS$122)</f>
        <v>315209993</v>
      </c>
      <c r="BT128" s="123">
        <f>SUMIF($E$4:$E$122,"211",$BT$4:$BT$122)</f>
        <v>0</v>
      </c>
      <c r="BU128" s="123">
        <f>SUMIF($E$4:$E$122,"211",$BU$4:$BU$122)</f>
        <v>0</v>
      </c>
      <c r="BV128" s="124">
        <f>SUMIF($E$4:$E$122,"211",$BV$4:$BV$122)</f>
        <v>178941477</v>
      </c>
      <c r="BW128" s="125">
        <f t="shared" si="113"/>
        <v>0.15663863850712914</v>
      </c>
      <c r="BX128" s="34">
        <f t="shared" si="114"/>
        <v>369311789</v>
      </c>
      <c r="BY128" s="120">
        <f>SUMIF($E$4:$E$122,"211",$BY$4:$BY$122)</f>
        <v>0</v>
      </c>
      <c r="BZ128" s="120">
        <f>SUMIF($E$4:$E$122,"211",$BZ$4:$BZ$122)</f>
        <v>254825944</v>
      </c>
      <c r="CA128" s="120">
        <f>SUMIF($E$4:$E$122,"211",$CA$4:$CA$122)</f>
        <v>0</v>
      </c>
      <c r="CB128" s="120">
        <f>SUMIF($E$4:$E$122,"211",$CB$4:$CB$122)</f>
        <v>0</v>
      </c>
      <c r="CC128" s="120">
        <f>SUMIF($E$4:$E$122,"211",$CC$4:$CC$122)</f>
        <v>0</v>
      </c>
      <c r="CD128" s="120">
        <f>SUMIF($E$4:$E$122,"211",$CD$4:$CD$122)</f>
        <v>0</v>
      </c>
      <c r="CE128" s="120">
        <f>SUMIF($E$4:$E$122,"211",$CE$4:$CE$122)</f>
        <v>0</v>
      </c>
      <c r="CF128" s="120">
        <f>SUMIF($E$4:$E$122,"211",$CF$4:$CF$122)</f>
        <v>0</v>
      </c>
      <c r="CG128" s="120">
        <f>SUMIF($E$4:$E$122,"211",$CG$4:$CG$122)</f>
        <v>0</v>
      </c>
      <c r="CH128" s="120">
        <f>SUMIF($E$4:$E$122,"211",$CH$4:$CH$122)</f>
        <v>0</v>
      </c>
      <c r="CI128" s="120">
        <f>SUMIF($E$4:$E$122,"211",$CI$4:$CI$122)</f>
        <v>0</v>
      </c>
      <c r="CJ128" s="120">
        <f>SUMIF($E$4:$E$122,"211",$CJ$4:$CJ$122)</f>
        <v>0</v>
      </c>
      <c r="CK128" s="120">
        <f>SUMIF($E$4:$E$122,"211",$CK$4:$CK$122)</f>
        <v>0</v>
      </c>
      <c r="CL128" s="120">
        <f>SUMIF($E$4:$E$122,"211",$CL$4:$CL$122)</f>
        <v>0</v>
      </c>
      <c r="CM128" s="120">
        <f>SUMIF($E$4:$E$122,"211",$CM$4:$CM$122)</f>
        <v>0</v>
      </c>
      <c r="CN128" s="120">
        <f>SUMIF($E$4:$E$122,"211",$CN$4:$CN$122)</f>
        <v>0</v>
      </c>
      <c r="CO128" s="120">
        <f>SUMIF($E$4:$E$122,"211",$CO$4:$CO$122)</f>
        <v>0</v>
      </c>
      <c r="CP128" s="120">
        <f>SUMIF($E$4:$E$122,"211",$CP$4:$CP$122)</f>
        <v>34790007</v>
      </c>
      <c r="CQ128" s="120">
        <f>SUMIF($E$4:$E$122,"211",$CQ$4:$CQ$122)</f>
        <v>0</v>
      </c>
      <c r="CR128" s="120">
        <f>SUMIF($E$4:$E$122,"211",$CR$4:$CR$122)</f>
        <v>0</v>
      </c>
      <c r="CS128" s="126">
        <f>SUMIF($E$4:$E$122,"211",$CS$4:$CS$122)</f>
        <v>79695838</v>
      </c>
      <c r="CT128" s="25">
        <f t="shared" si="115"/>
        <v>0.84336136149287089</v>
      </c>
      <c r="CU128" s="28">
        <f t="shared" ca="1" si="116"/>
        <v>1988419308</v>
      </c>
      <c r="CV128" s="123">
        <f ca="1">SUMIF($E$4:$E$123,"211",$CV$4:$CV$122)</f>
        <v>0</v>
      </c>
      <c r="CW128" s="123">
        <f>SUMIF($E$4:$E$122,"211",$CW$4:$CW$122)</f>
        <v>95174056</v>
      </c>
      <c r="CX128" s="123">
        <f>SUMIF($E$4:$E$122,"211",$CX$4:$CX$122)</f>
        <v>20115972</v>
      </c>
      <c r="CY128" s="123">
        <f>SUMIF($E$4:$E$122,"211",$CY$4:$CY$122)</f>
        <v>0</v>
      </c>
      <c r="CZ128" s="123">
        <f>SUMIF($E$4:$E$122,"211",$CZ$4:$CZ$122)</f>
        <v>0</v>
      </c>
      <c r="DA128" s="123">
        <f>SUMIF($E$4:$E$122,"211",$DA$4:$DA$122)</f>
        <v>227821027</v>
      </c>
      <c r="DB128" s="123">
        <f>SUMIF($E$4:$E$122,"211",$DB$4:$DB$122)</f>
        <v>460614970</v>
      </c>
      <c r="DC128" s="123">
        <f>SUMIF($E$4:$E$122,"211",$DC$4:$DC$122)</f>
        <v>77572000</v>
      </c>
      <c r="DD128" s="123">
        <f>SUMIF($E$4:$E$122,"211",$DD$4:$DD$122)</f>
        <v>199021520</v>
      </c>
      <c r="DE128" s="127">
        <f>SUMIF($E$4:$E$122,"211",$DE$4:$DE$122)</f>
        <v>182521520</v>
      </c>
      <c r="DF128" s="127">
        <f>SUMIF($E$4:$E$122,"211",$DF$4:$DF$122)</f>
        <v>0</v>
      </c>
      <c r="DG128" s="127">
        <f>SUMIF($E$4:$E$122,"211",$DG$4:$DG$122)</f>
        <v>1940856</v>
      </c>
      <c r="DH128" s="127">
        <f>SUMIF($E$4:$E$122,"211",$DH$4:$DH$122)</f>
        <v>66734826</v>
      </c>
      <c r="DI128" s="127">
        <f>SUMIF($E$4:$E$122,"211",$DI$4:$DI$122)</f>
        <v>145276070</v>
      </c>
      <c r="DJ128" s="127">
        <f>SUMIF($E$4:$E$122,"211",$DJ$4:$DJ$122)</f>
        <v>0</v>
      </c>
      <c r="DK128" s="127">
        <f>SUMIF($E$4:$E$122,"211",$DK$4:$DK$122)</f>
        <v>0</v>
      </c>
      <c r="DL128" s="127">
        <f>SUMIF($E$4:$E$122,"211",$DL$4:$DL$122)</f>
        <v>14330750</v>
      </c>
      <c r="DM128" s="127">
        <f>SUMIF($E$4:$E$122,"211",$DM$4:$DM$122)</f>
        <v>315209993</v>
      </c>
      <c r="DN128" s="127">
        <f>SUMIF($E$4:$E$122,"211",$DN$4:$DN$122)</f>
        <v>0</v>
      </c>
      <c r="DO128" s="127">
        <f>SUMIF($E$4:$E$122,"211",$DO$4:$DO$122)</f>
        <v>0</v>
      </c>
      <c r="DP128" s="127">
        <f>SUMIF($E$4:$E$122,"211",$DP$4:$DP$122)</f>
        <v>182085748</v>
      </c>
    </row>
    <row r="129" spans="3:120" ht="18" customHeight="1" x14ac:dyDescent="0.25">
      <c r="C129" s="128"/>
      <c r="D129" s="118" t="s">
        <v>270</v>
      </c>
      <c r="E129" s="129">
        <v>301</v>
      </c>
      <c r="F129" s="119"/>
      <c r="G129" s="120">
        <f>SUMIF($E$4:$E$122,"301",$G$4:$G$122)</f>
        <v>2621638202</v>
      </c>
      <c r="H129" s="121">
        <f>SUMIF($E$4:$E$123,"301",$H$4:$H$123)</f>
        <v>258021182</v>
      </c>
      <c r="I129" s="121">
        <f>SUMIF($E$4:$E$123,"301",$I$4:$I$123)</f>
        <v>0</v>
      </c>
      <c r="J129" s="121">
        <f>SUMIF($E$4:$E$123,"301",$J$4:$J$123)</f>
        <v>848000</v>
      </c>
      <c r="K129" s="120">
        <f>SUMIF($E$4:$E$122,"301",$K$4:$K$122)</f>
        <v>0</v>
      </c>
      <c r="L129" s="119">
        <f>SUMIF($E$4:$E$122,"301",$L$4:$L$122)</f>
        <v>0</v>
      </c>
      <c r="M129" s="119">
        <f>SUMIF($E$4:$E$122,"301",$M$4:$M$122)</f>
        <v>0</v>
      </c>
      <c r="N129" s="119">
        <f>SUMIF($E$4:$E$122,"301",$N$4:$N$122)</f>
        <v>0</v>
      </c>
      <c r="O129" s="119">
        <f>SUMIF($E$4:$E$122,"301",$O$4:$O$122)</f>
        <v>0</v>
      </c>
      <c r="P129" s="119">
        <f>SUMIF($E$4:$E$122,"301",$P$4:$P$122)</f>
        <v>0</v>
      </c>
      <c r="Q129" s="119">
        <f>SUMIF($E$4:$E$122,"301",$Q$4:$Q$122)</f>
        <v>0</v>
      </c>
      <c r="R129" s="119">
        <f>SUMIF($E$4:$E$122,"301",$R$4:$R$122)</f>
        <v>0</v>
      </c>
      <c r="S129" s="119">
        <f>SUMIF($E$4:$E$122,"301",$S$4:$S$122)</f>
        <v>0</v>
      </c>
      <c r="T129" s="119">
        <f>SUMIF($E$4:$E$122,"301",$T$4:$T$122)</f>
        <v>0</v>
      </c>
      <c r="U129" s="119">
        <f>SUMIF($E$4:$E$122,"301",$U$4:$U$122)</f>
        <v>0</v>
      </c>
      <c r="V129" s="119">
        <f>SUMIF($E$4:$E$122,"301",$V$4:$V$122)</f>
        <v>0</v>
      </c>
      <c r="W129" s="119">
        <f>SUMIF($E$4:$E$122,"301",$W$4:$W$122)</f>
        <v>0</v>
      </c>
      <c r="X129" s="119"/>
      <c r="Y129" s="119">
        <f>SUMIF($E$4:$E$122,"301",$Y$4:$Y$122)</f>
        <v>600000000</v>
      </c>
      <c r="Z129" s="119">
        <f>SUMIF($E$4:$E$122,"301",$Z$4:$Z$122)</f>
        <v>1702623255</v>
      </c>
      <c r="AA129" s="119"/>
      <c r="AB129" s="119">
        <f>SUMIF($E$4:$E$122,"301",$AB$4:$AB$122)</f>
        <v>60145765</v>
      </c>
      <c r="AC129" s="122">
        <f t="shared" si="110"/>
        <v>0.89416769072546498</v>
      </c>
      <c r="AD129" s="120">
        <f>SUMIF($E$4:$E$122,"301",$AD$4:$AD$122)</f>
        <v>2344184177</v>
      </c>
      <c r="AE129" s="120">
        <f>SUMIF($E$4:$E$122,"301",$AE$4:$AE$122)</f>
        <v>258021182</v>
      </c>
      <c r="AF129" s="120">
        <f>SUMIF($E$4:$E$122,"301",$AF$4:$AF$122)</f>
        <v>0</v>
      </c>
      <c r="AG129" s="120">
        <f>SUMIF($E$4:$E$122,"301",$AG$4:$AG$122)</f>
        <v>0</v>
      </c>
      <c r="AH129" s="120">
        <f>SUMIF($E$4:$E$122,"301",$AH$4:$AH$122)</f>
        <v>0</v>
      </c>
      <c r="AI129" s="120">
        <f>SUMIF($E$4:$E$122,"301",$AI$4:$AI$122)</f>
        <v>0</v>
      </c>
      <c r="AJ129" s="120">
        <f>SUMIF($E$4:$E$122,"301",$AJ$4:$AJ$122)</f>
        <v>0</v>
      </c>
      <c r="AK129" s="120">
        <f>SUMIF($E$4:$E$122,"301",$AK$4:$AK$122)</f>
        <v>0</v>
      </c>
      <c r="AL129" s="120">
        <f>SUMIF($E$4:$E$122,"301",$AL$4:$AL$122)</f>
        <v>0</v>
      </c>
      <c r="AM129" s="120">
        <f>SUMIF($E$4:$E$122,"301",$AM$4:$AM$122)</f>
        <v>0</v>
      </c>
      <c r="AN129" s="120">
        <f>SUMIF($E$4:$E$122,"301",$AN$4:$AN$122)</f>
        <v>0</v>
      </c>
      <c r="AO129" s="120">
        <f>SUMIF($E$4:$E$122,"301",$AO$4:$AO$122)</f>
        <v>0</v>
      </c>
      <c r="AP129" s="120">
        <f>SUMIF($E$4:$E$122,"301",$AP$4:$AP$122)</f>
        <v>0</v>
      </c>
      <c r="AQ129" s="120">
        <f>SUMIF($E$4:$E$122,"301",$AQ$4:$AQ$122)</f>
        <v>0</v>
      </c>
      <c r="AR129" s="120">
        <f>SUMIF($E$4:$E$122,"301",$AR$4:$AR$122)</f>
        <v>0</v>
      </c>
      <c r="AS129" s="120">
        <f>SUMIF($E$4:$E$122,"301",$AS$4:$AS$122)</f>
        <v>0</v>
      </c>
      <c r="AT129" s="120">
        <f>SUMIF($E$4:$E$122,"301",$AT$4:$AT$122)</f>
        <v>0</v>
      </c>
      <c r="AU129" s="120">
        <f>SUMIF($E$4:$E$122,"301",$AU$4:$AU$122)</f>
        <v>0</v>
      </c>
      <c r="AV129" s="120">
        <f>SUMIF($E$4:$E$122,"301",$AV$4:$AV$122)</f>
        <v>548765289</v>
      </c>
      <c r="AW129" s="120">
        <f>SUMIF($E$4:$E$122,"301",$AW$4:$AW$122)</f>
        <v>1517397706</v>
      </c>
      <c r="AX129" s="120">
        <f>SUMIF($E$4:$E$122,"301",$AX$4:$AX$122)</f>
        <v>0</v>
      </c>
      <c r="AY129" s="120">
        <f>SUMIF($E$4:$E$122,"301",$AY$4:$AY$122)</f>
        <v>20000000</v>
      </c>
      <c r="AZ129" s="105">
        <f t="shared" si="111"/>
        <v>0.10583230927453502</v>
      </c>
      <c r="BA129" s="28">
        <f t="shared" si="112"/>
        <v>277454025</v>
      </c>
      <c r="BB129" s="123">
        <f>SUMIF($E$4:$E$122,"301",$BB$4:$BB$122)</f>
        <v>0</v>
      </c>
      <c r="BC129" s="123">
        <f>SUMIF($E$4:$E$122,"301",$BC$4:$BC$122)</f>
        <v>0</v>
      </c>
      <c r="BD129" s="123">
        <f>SUMIF($E$4:$E$122,"301",$BD$4:$BD$122)</f>
        <v>848000</v>
      </c>
      <c r="BE129" s="123">
        <f>SUMIF($E$4:$E$122,"301",$BE$4:$BE$122)</f>
        <v>0</v>
      </c>
      <c r="BF129" s="123">
        <f>SUMIF($E$4:$E$122,"301",$BF$4:$BF$122)</f>
        <v>0</v>
      </c>
      <c r="BG129" s="123">
        <f>SUMIF($E$4:$E$122,"301",$BG$4:$BG$122)</f>
        <v>0</v>
      </c>
      <c r="BH129" s="123">
        <f>SUMIF($E$4:$E$122,"301",$BH$4:$BH$122)</f>
        <v>0</v>
      </c>
      <c r="BI129" s="123">
        <f>SUMIF($E$4:$E$122,"301",$BI$4:$BI$122)</f>
        <v>0</v>
      </c>
      <c r="BJ129" s="123">
        <f>SUMIF($E$4:$E$122,"301",$BJ$4:$BJ$122)</f>
        <v>0</v>
      </c>
      <c r="BK129" s="123">
        <f>SUMIF($E$4:$E$122,"301",$BK$4:$BK$122)</f>
        <v>0</v>
      </c>
      <c r="BL129" s="123">
        <f>SUMIF($E$4:$E$122,"301",$BL$4:$BL$122)</f>
        <v>0</v>
      </c>
      <c r="BM129" s="123">
        <f>SUMIF($E$4:$E$122,"301",$BM$4:$BM$122)</f>
        <v>0</v>
      </c>
      <c r="BN129" s="123">
        <f>SUMIF($E$4:$E$122,"301",$BN$4:$BN$122)</f>
        <v>0</v>
      </c>
      <c r="BO129" s="123">
        <f>SUMIF($E$4:$E$122,"301",$BO$4:$BO$122)</f>
        <v>0</v>
      </c>
      <c r="BP129" s="123">
        <f>SUMIF($E$4:$E$122,"301",$BP$4:$BP$122)</f>
        <v>0</v>
      </c>
      <c r="BQ129" s="123">
        <f>SUMIF($E$4:$E$122,"301",$BQ$4:$BQ$122)</f>
        <v>0</v>
      </c>
      <c r="BR129" s="123">
        <f>SUMIF($E$4:$E$122,"301",$BR$4:$BR$122)</f>
        <v>0</v>
      </c>
      <c r="BS129" s="123">
        <f>SUMIF($E$4:$E$122,"301",$BS$4:$BS$122)</f>
        <v>51234711</v>
      </c>
      <c r="BT129" s="123">
        <f>SUMIF($E$4:$E$122,"301",$BT$4:$BT$122)</f>
        <v>185225549</v>
      </c>
      <c r="BU129" s="123">
        <f>SUMIF($E$4:$E$122,"301",$BU$4:$BU$122)</f>
        <v>0</v>
      </c>
      <c r="BV129" s="124">
        <f>SUMIF($E$4:$E$122,"301",$BV$4:$BV$122)</f>
        <v>40145765</v>
      </c>
      <c r="BW129" s="125">
        <f t="shared" si="113"/>
        <v>0.80644038425558462</v>
      </c>
      <c r="BX129" s="34">
        <f t="shared" si="114"/>
        <v>2114194919</v>
      </c>
      <c r="BY129" s="120">
        <f>SUMIF($E$4:$E$122,"301",$BY$4:$BY$122)</f>
        <v>258021182</v>
      </c>
      <c r="BZ129" s="120">
        <f>SUMIF($E$4:$E$122,"301",$BZ$4:$BZ$122)</f>
        <v>0</v>
      </c>
      <c r="CA129" s="120">
        <f>SUMIF($E$4:$E$122,"301",$CA$4:$CA$122)</f>
        <v>0</v>
      </c>
      <c r="CB129" s="120">
        <f>SUMIF($E$4:$E$122,"301",$CB$4:$CB$122)</f>
        <v>0</v>
      </c>
      <c r="CC129" s="120">
        <f>SUMIF($E$4:$E$122,"301",$CC$4:$CC$122)</f>
        <v>0</v>
      </c>
      <c r="CD129" s="120">
        <f>SUMIF($E$4:$E$122,"301",$CD$4:$CD$122)</f>
        <v>0</v>
      </c>
      <c r="CE129" s="120">
        <f>SUMIF($E$4:$E$122,"301",$CE$4:$CE$122)</f>
        <v>0</v>
      </c>
      <c r="CF129" s="120">
        <f>SUMIF($E$4:$E$122,"301",$CF$4:$CF$122)</f>
        <v>0</v>
      </c>
      <c r="CG129" s="120">
        <f>SUMIF($E$4:$E$122,"301",$CG$4:$CG$122)</f>
        <v>0</v>
      </c>
      <c r="CH129" s="120">
        <f>SUMIF($E$4:$E$122,"301",$CH$4:$CH$122)</f>
        <v>0</v>
      </c>
      <c r="CI129" s="120">
        <f>SUMIF($E$4:$E$122,"301",$CI$4:$CI$122)</f>
        <v>0</v>
      </c>
      <c r="CJ129" s="120">
        <f>SUMIF($E$4:$E$122,"301",$CJ$4:$CJ$122)</f>
        <v>0</v>
      </c>
      <c r="CK129" s="120">
        <f>SUMIF($E$4:$E$122,"301",$CK$4:$CK$122)</f>
        <v>0</v>
      </c>
      <c r="CL129" s="120">
        <f>SUMIF($E$4:$E$122,"301",$CL$4:$CL$122)</f>
        <v>0</v>
      </c>
      <c r="CM129" s="120">
        <f>SUMIF($E$4:$E$122,"301",$CM$4:$CM$122)</f>
        <v>0</v>
      </c>
      <c r="CN129" s="120">
        <f>SUMIF($E$4:$E$122,"301",$CN$4:$CN$122)</f>
        <v>0</v>
      </c>
      <c r="CO129" s="120">
        <f>SUMIF($E$4:$E$122,"301",$CO$4:$CO$122)</f>
        <v>0</v>
      </c>
      <c r="CP129" s="120">
        <f>SUMIF($E$4:$E$122,"301",$CP$4:$CP$122)</f>
        <v>409255405</v>
      </c>
      <c r="CQ129" s="120">
        <f>SUMIF($E$4:$E$122,"301",$CQ$4:$CQ$122)</f>
        <v>1434924732</v>
      </c>
      <c r="CR129" s="120">
        <f>SUMIF($E$4:$E$122,"301",$CR$4:$CR$122)</f>
        <v>0</v>
      </c>
      <c r="CS129" s="126">
        <f>SUMIF($E$4:$E$122,"301",$CS$4:$CS$122)</f>
        <v>11993600</v>
      </c>
      <c r="CT129" s="25">
        <f t="shared" si="115"/>
        <v>0.19355961574441538</v>
      </c>
      <c r="CU129" s="28">
        <f t="shared" ref="CU129" ca="1" si="117">SUM(CV129:DP129)</f>
        <v>507443283</v>
      </c>
      <c r="CV129" s="123">
        <f ca="1">SUMIF($E$4:$E$123,"301",$CV$4:$CV$122)</f>
        <v>0</v>
      </c>
      <c r="CW129" s="123">
        <f>SUMIF($E$4:$E$122,"301",$CW$4:$CW$122)</f>
        <v>0</v>
      </c>
      <c r="CX129" s="123">
        <f>SUMIF($E$4:$E$122,"301",$CX$4:$CX$122)</f>
        <v>848000</v>
      </c>
      <c r="CY129" s="123">
        <f>SUMIF($E$4:$E$122,"301",$CY$4:$CY$122)</f>
        <v>0</v>
      </c>
      <c r="CZ129" s="123">
        <f>SUMIF($E$4:$E$122,"301",$CZ$4:$CZ$122)</f>
        <v>0</v>
      </c>
      <c r="DA129" s="123">
        <f>SUMIF($E$4:$E$122,"301",$DA$4:$DA$122)</f>
        <v>0</v>
      </c>
      <c r="DB129" s="123">
        <f>SUMIF($E$4:$E$122,"301",$DB$4:$DB$122)</f>
        <v>0</v>
      </c>
      <c r="DC129" s="123">
        <f>SUMIF($E$4:$E$122,"301",$DC$4:$DC$122)</f>
        <v>0</v>
      </c>
      <c r="DD129" s="123">
        <f>SUMIF($E$4:$E$122,"301",$DD$4:$DD$122)</f>
        <v>0</v>
      </c>
      <c r="DE129" s="127">
        <f>SUMIF($E$4:$E$122,"301",$DE$4:$DE$122)</f>
        <v>0</v>
      </c>
      <c r="DF129" s="127">
        <f>SUMIF($E$4:$E$122,"301",$DF$4:$DF$122)</f>
        <v>0</v>
      </c>
      <c r="DG129" s="127">
        <f>SUMIF($E$4:$E$122,"301",$DG$4:$DG$122)</f>
        <v>0</v>
      </c>
      <c r="DH129" s="127">
        <f>SUMIF($E$4:$E$122,"301",$DH$4:$DH$122)</f>
        <v>0</v>
      </c>
      <c r="DI129" s="127">
        <f>SUMIF($E$4:$E$122,"301",$DI$4:$DI$122)</f>
        <v>0</v>
      </c>
      <c r="DJ129" s="127">
        <f>SUMIF($E$4:$E$122,"301",$DJ$4:$DJ$122)</f>
        <v>0</v>
      </c>
      <c r="DK129" s="127">
        <f>SUMIF($E$4:$E$122,"301",$DK$4:$DK$122)</f>
        <v>0</v>
      </c>
      <c r="DL129" s="127">
        <f>SUMIF($E$4:$E$122,"301",$DL$4:$DL$122)</f>
        <v>0</v>
      </c>
      <c r="DM129" s="127">
        <f>SUMIF($E$4:$E$122,"301",$DM$4:$DM$122)</f>
        <v>190744595</v>
      </c>
      <c r="DN129" s="127">
        <f>SUMIF($E$4:$E$122,"301",$DN$4:$DN$122)</f>
        <v>267698523</v>
      </c>
      <c r="DO129" s="127">
        <f>SUMIF($E$4:$E$122,"301",$DO$4:$DO$122)</f>
        <v>0</v>
      </c>
      <c r="DP129" s="127">
        <f>SUMIF($E$4:$E$122,"301",$DP$4:$DP$122)</f>
        <v>48152165</v>
      </c>
    </row>
    <row r="130" spans="3:120" ht="16.5" customHeight="1" x14ac:dyDescent="0.25">
      <c r="C130" s="128"/>
      <c r="D130" s="118" t="s">
        <v>366</v>
      </c>
      <c r="E130" s="111">
        <v>310</v>
      </c>
      <c r="F130" s="119"/>
      <c r="G130" s="120">
        <f>SUMIF($E$4:$E$122,"310",$G$4:$G$123)</f>
        <v>748665509</v>
      </c>
      <c r="H130" s="121">
        <f>SUMIF($E$4:$E$122,"310",$H$4:$H$122)</f>
        <v>0</v>
      </c>
      <c r="I130" s="121">
        <f>SUMIF($E$4:$E$122,"310",$I$4:$I$122)</f>
        <v>580000000</v>
      </c>
      <c r="J130" s="121">
        <f>SUMIF($E$4:$E$123,"310",$J$4:$J$123)</f>
        <v>1507807</v>
      </c>
      <c r="K130" s="120">
        <f>SUMIF($E$4:$E$122,"310",$K$4:$K$122)</f>
        <v>0</v>
      </c>
      <c r="L130" s="119">
        <f>SUMIF($E$4:$E$122,"310",$L$4:$L$122)</f>
        <v>0</v>
      </c>
      <c r="M130" s="119">
        <f>SUMIF($E$4:$E$122,"310",$M$4:$M$122)</f>
        <v>0</v>
      </c>
      <c r="N130" s="119">
        <f>SUMIF($E$4:$E$122,"310",$N$4:$N$122)</f>
        <v>0</v>
      </c>
      <c r="O130" s="119">
        <f>SUMIF($E$4:$E$122,"310",$O$4:$O$122)</f>
        <v>0</v>
      </c>
      <c r="P130" s="119">
        <f>SUMIF($E$4:$E$122,"310",$P$4:$P$122)</f>
        <v>0</v>
      </c>
      <c r="Q130" s="119">
        <f>SUMIF($E$4:$E$122,"310",$Q$4:$Q$122)</f>
        <v>0</v>
      </c>
      <c r="R130" s="119">
        <f>SUMIF($E$4:$E$122,"310",$R$4:$R$122)</f>
        <v>0</v>
      </c>
      <c r="S130" s="119">
        <f>SUMIF($E$4:$E$122,"310",$S$4:$S$122)</f>
        <v>0</v>
      </c>
      <c r="T130" s="119">
        <f>SUMIF($E$4:$E$122,"310",$T$4:$T$122)</f>
        <v>0</v>
      </c>
      <c r="U130" s="119">
        <f>SUMIF($E$4:$E$122,"310",$U$4:$U$122)</f>
        <v>0</v>
      </c>
      <c r="V130" s="119">
        <f>SUMIF($E$4:$E$122,"310",$V$4:$V$122)</f>
        <v>0</v>
      </c>
      <c r="W130" s="119">
        <f>SUMIF($E$4:$E$122,"310",$W$4:$W$122)</f>
        <v>61000000</v>
      </c>
      <c r="X130" s="119">
        <f>SUMIF($E$4:$E$122,"310",$X$4:$X$122)</f>
        <v>29000000</v>
      </c>
      <c r="Y130" s="119">
        <f>SUMIF($E$4:$E$122,"310",$Y$4:$Y$122)</f>
        <v>10000000</v>
      </c>
      <c r="Z130" s="119">
        <f>SUMIF($E$4:$E$115,"310",$Z$4:$Z$115)</f>
        <v>0</v>
      </c>
      <c r="AA130" s="119"/>
      <c r="AB130" s="119">
        <f>SUMIF($E$4:$E$122,"310",$AB$4:$AB$122)</f>
        <v>67157702</v>
      </c>
      <c r="AC130" s="122">
        <f t="shared" si="110"/>
        <v>0.39359865715411235</v>
      </c>
      <c r="AD130" s="120">
        <f>SUMIF($E$4:$E$122,"310",$AD$4:$AD$122)</f>
        <v>294673739</v>
      </c>
      <c r="AE130" s="120">
        <f>SUMIF($E$4:$E$122,"310",$AE$4:$AE$122)</f>
        <v>0</v>
      </c>
      <c r="AF130" s="120">
        <f>SUMIF($E$4:$E$122,"310",$AF$4:$AF$122)</f>
        <v>272773739</v>
      </c>
      <c r="AG130" s="120">
        <f>SUMIF($E$4:$E$122,"310",$AG$4:$AG$122)</f>
        <v>0</v>
      </c>
      <c r="AH130" s="120">
        <f>SUMIF($E$4:$E$122,"310",$AH$4:$AH$122)</f>
        <v>0</v>
      </c>
      <c r="AI130" s="120">
        <f>SUMIF($E$4:$E$122,"310",$AI$4:$AI$122)</f>
        <v>0</v>
      </c>
      <c r="AJ130" s="120">
        <f>SUMIF($E$4:$E$122,"310",$AJ$4:$AJ$122)</f>
        <v>0</v>
      </c>
      <c r="AK130" s="120">
        <f>SUMIF($E$4:$E$122,"310",$AK$4:$AK$122)</f>
        <v>0</v>
      </c>
      <c r="AL130" s="120">
        <f>SUMIF($E$4:$E$122,"310",$AL$4:$AL$122)</f>
        <v>0</v>
      </c>
      <c r="AM130" s="120">
        <f>SUMIF($E$4:$E$122,"310",$AM$4:$AM$122)</f>
        <v>0</v>
      </c>
      <c r="AN130" s="120">
        <f>SUMIF($E$4:$E$122,"310",$AN$4:$AN$122)</f>
        <v>0</v>
      </c>
      <c r="AO130" s="120">
        <f>SUMIF($E$4:$E$122,"310",$AO$4:$AO$122)</f>
        <v>0</v>
      </c>
      <c r="AP130" s="120">
        <f>SUMIF($E$4:$E$122,"310",$AP$4:$AP$122)</f>
        <v>0</v>
      </c>
      <c r="AQ130" s="120">
        <f>SUMIF($E$4:$E$122,"310",$AQ$4:$AQ$122)</f>
        <v>0</v>
      </c>
      <c r="AR130" s="120">
        <f>SUMIF($E$4:$E$122,"310",$AR$4:$AR$122)</f>
        <v>0</v>
      </c>
      <c r="AS130" s="120">
        <f>SUMIF($E$4:$E$122,"310",$AS$4:$AS$122)</f>
        <v>0</v>
      </c>
      <c r="AT130" s="120">
        <f>SUMIF($E$4:$E$122,"310",$AT$4:$AT$122)</f>
        <v>21600000</v>
      </c>
      <c r="AU130" s="120">
        <f>SUMIF($E$4:$E$122,"310",$AU$4:$AU$122)</f>
        <v>0</v>
      </c>
      <c r="AV130" s="120">
        <f>SUMIF($E$4:$E$122,"310",$AV$4:$AV$122)</f>
        <v>0</v>
      </c>
      <c r="AW130" s="120">
        <f>SUMIF($E$4:$E$122,"310",$AW$4:$AW$122)</f>
        <v>0</v>
      </c>
      <c r="AX130" s="120">
        <f>SUMIF($E$4:$E$122,"310",$AX$4:$AX$122)</f>
        <v>0</v>
      </c>
      <c r="AY130" s="120">
        <f>SUMIF($E$4:$E$122,"310",$AY$4:$AY$122)</f>
        <v>300000</v>
      </c>
      <c r="AZ130" s="105">
        <f t="shared" si="111"/>
        <v>0.60640134284588765</v>
      </c>
      <c r="BA130" s="28">
        <f t="shared" si="112"/>
        <v>453991770</v>
      </c>
      <c r="BB130" s="123">
        <f>SUMIF($E$4:$E$122,"310",$BB$4:$BB$122)</f>
        <v>0</v>
      </c>
      <c r="BC130" s="123">
        <f>SUMIF($E$4:$E$122,"310",$BC$4:$BC$122)</f>
        <v>307226261</v>
      </c>
      <c r="BD130" s="123">
        <f>SUMIF($E$4:$E$122,"310",$BD$4:$BD$122)</f>
        <v>1507807</v>
      </c>
      <c r="BE130" s="123">
        <f>SUMIF($E$4:$E$122,"310",$BE$4:$BE$122)</f>
        <v>0</v>
      </c>
      <c r="BF130" s="123">
        <f>SUMIF($E$4:$E$122,"310",$BF$4:$BF$122)</f>
        <v>0</v>
      </c>
      <c r="BG130" s="123">
        <f>SUMIF($E$4:$E$122,"310",$BG$4:$BG$122)</f>
        <v>0</v>
      </c>
      <c r="BH130" s="123">
        <f>SUMIF($E$4:$E$122,"310",$BH$4:$BH$122)</f>
        <v>0</v>
      </c>
      <c r="BI130" s="123">
        <f>SUMIF($E$4:$E$122,"310",$BI$4:$BI$122)</f>
        <v>0</v>
      </c>
      <c r="BJ130" s="123">
        <f>SUMIF($E$4:$E$122,"310",$BJ$4:$BJ$122)</f>
        <v>0</v>
      </c>
      <c r="BK130" s="123">
        <f>SUMIF($E$4:$E$122,"310",$BK$4:$BK$122)</f>
        <v>0</v>
      </c>
      <c r="BL130" s="123">
        <f>SUMIF($E$4:$E$122,"310",$BL$4:$BL$122)</f>
        <v>0</v>
      </c>
      <c r="BM130" s="123">
        <f>SUMIF($E$4:$E$122,"310",$BM$4:$BM$122)</f>
        <v>0</v>
      </c>
      <c r="BN130" s="123">
        <f>SUMIF($E$4:$E$122,"310",$BN$4:$BN$122)</f>
        <v>0</v>
      </c>
      <c r="BO130" s="123">
        <f>SUMIF($E$4:$E$122,"310",$BO$4:$BO$122)</f>
        <v>0</v>
      </c>
      <c r="BP130" s="123">
        <f>SUMIF($E$4:$E$122,"310",$BP$4:$BP$122)</f>
        <v>0</v>
      </c>
      <c r="BQ130" s="123">
        <f>SUMIF($E$4:$E$122,"310",$BQ$4:$BQ$122)</f>
        <v>39400000</v>
      </c>
      <c r="BR130" s="123">
        <f>SUMIF($E$4:$E$122,"310",$BR$4:$BR$122)</f>
        <v>29000000</v>
      </c>
      <c r="BS130" s="123">
        <f>SUMIF($E$4:$E$122,"310",$BS$4:$BS$122)</f>
        <v>10000000</v>
      </c>
      <c r="BT130" s="123">
        <f>SUMIF($E$4:$E$122,"310",$BT$4:$BT$122)</f>
        <v>0</v>
      </c>
      <c r="BU130" s="123">
        <f>SUMIF($E$4:$E$122,"310",$BU$4:$BU$122)</f>
        <v>0</v>
      </c>
      <c r="BV130" s="124">
        <f>SUMIF($E$4:$E$122,"310",$BV$4:$BV$122)</f>
        <v>66857702</v>
      </c>
      <c r="BW130" s="125">
        <f t="shared" si="113"/>
        <v>0.23837162772246798</v>
      </c>
      <c r="BX130" s="34">
        <f t="shared" si="114"/>
        <v>178460616</v>
      </c>
      <c r="BY130" s="120">
        <f>SUMIF($E$4:$E$122,"310",$BY$4:$BY$122)</f>
        <v>0</v>
      </c>
      <c r="BZ130" s="120">
        <f>SUMIF($E$4:$E$122,"310",$BZ$4:$BZ$122)</f>
        <v>156560616</v>
      </c>
      <c r="CA130" s="120">
        <f>SUMIF($E$4:$E$122,"310",$CA$4:$CA$122)</f>
        <v>0</v>
      </c>
      <c r="CB130" s="120">
        <f>SUMIF($E$4:$E$122,"310",$CB$4:$CB$122)</f>
        <v>0</v>
      </c>
      <c r="CC130" s="120">
        <f>SUMIF($E$4:$E$122,"310",$CC$4:$CC$122)</f>
        <v>0</v>
      </c>
      <c r="CD130" s="120">
        <f>SUMIF($E$4:$E$122,"310",$CD$4:$CD$122)</f>
        <v>0</v>
      </c>
      <c r="CE130" s="120">
        <f>SUMIF($E$4:$E$122,"310",$CE$4:$CE$122)</f>
        <v>0</v>
      </c>
      <c r="CF130" s="120">
        <f>SUMIF($E$4:$E$122,"310",$CF$4:$CF$122)</f>
        <v>0</v>
      </c>
      <c r="CG130" s="120">
        <f>SUMIF($E$4:$E$122,"310",$CG$4:$CG$122)</f>
        <v>0</v>
      </c>
      <c r="CH130" s="120">
        <f>SUMIF($E$4:$E$122,"310",$CH$4:$CH$122)</f>
        <v>0</v>
      </c>
      <c r="CI130" s="120">
        <f>SUMIF($E$4:$E$122,"310",$CI$4:$CI$122)</f>
        <v>0</v>
      </c>
      <c r="CJ130" s="120">
        <f>SUMIF($E$4:$E$122,"310",$CJ$4:$CJ$122)</f>
        <v>0</v>
      </c>
      <c r="CK130" s="120">
        <f>SUMIF($E$4:$E$122,"310",$CK$4:$CK$122)</f>
        <v>0</v>
      </c>
      <c r="CL130" s="120">
        <f>SUMIF($E$4:$E$122,"310",$CL$4:$CL$122)</f>
        <v>0</v>
      </c>
      <c r="CM130" s="120">
        <f>SUMIF($E$4:$E$122,"310",$CM$4:$CM$122)</f>
        <v>0</v>
      </c>
      <c r="CN130" s="120">
        <f>SUMIF($E$4:$E$122,"310",$CN$4:$CN$122)</f>
        <v>21600000</v>
      </c>
      <c r="CO130" s="120">
        <f>SUMIF($E$4:$E$122,"310",$CO$4:$CO$122)</f>
        <v>0</v>
      </c>
      <c r="CP130" s="120">
        <f>SUMIF($E$4:$E$122,"310",$CP$4:$CP$122)</f>
        <v>0</v>
      </c>
      <c r="CQ130" s="120">
        <f>SUMIF($E$4:$E$122,"310",$CQ$4:$CQ$122)</f>
        <v>0</v>
      </c>
      <c r="CR130" s="120">
        <f>SUMIF($E$4:$E$122,"310",$CR$4:$CR$122)</f>
        <v>0</v>
      </c>
      <c r="CS130" s="126">
        <f>SUMIF($E$4:$E$122,"310",$CS$4:$CS$122)</f>
        <v>300000</v>
      </c>
      <c r="CT130" s="25">
        <f t="shared" si="115"/>
        <v>0.761628372277532</v>
      </c>
      <c r="CU130" s="28">
        <f t="shared" si="116"/>
        <v>570204893</v>
      </c>
      <c r="CV130" s="123">
        <f>SUMIF($E$4:$E$122,"310",$CV$4:$CV$122)</f>
        <v>0</v>
      </c>
      <c r="CW130" s="123">
        <f>SUMIF($E$4:$E$122,"310",$CW$4:$CW$122)</f>
        <v>423439384</v>
      </c>
      <c r="CX130" s="123">
        <f>SUMIF($E$4:$E$122,"310",$CX$4:$CX$122)</f>
        <v>1507807</v>
      </c>
      <c r="CY130" s="123">
        <f>SUMIF($E$4:$E$122,"310",$CY$4:$CY$122)</f>
        <v>0</v>
      </c>
      <c r="CZ130" s="123">
        <f>SUMIF($E$4:$E$122,"310",$CZ$4:$CZ$122)</f>
        <v>0</v>
      </c>
      <c r="DA130" s="123">
        <f>SUMIF($E$4:$E$122,"310",$DA$4:$DA$122)</f>
        <v>0</v>
      </c>
      <c r="DB130" s="123">
        <f>SUMIF($E$4:$E$122,"310",$DB$4:$DB$122)</f>
        <v>0</v>
      </c>
      <c r="DC130" s="123">
        <f>SUMIF($E$4:$E$122,"310",$DC$4:$DC$122)</f>
        <v>0</v>
      </c>
      <c r="DD130" s="123">
        <f>SUMIF($E$4:$E$122,"310",$DD$4:$DD$122)</f>
        <v>0</v>
      </c>
      <c r="DE130" s="127">
        <f>SUMIF($E$4:$E$122,"310",$DE$4:$DE$122)</f>
        <v>0</v>
      </c>
      <c r="DF130" s="127">
        <f>SUMIF($E$4:$E$122,"310",$DF$4:$DF$122)</f>
        <v>0</v>
      </c>
      <c r="DG130" s="127">
        <f>SUMIF($E$4:$E$122,"310",$DG$4:$DG$122)</f>
        <v>0</v>
      </c>
      <c r="DH130" s="127">
        <f>SUMIF($E$4:$E$122,"310",$DH$4:$DH$122)</f>
        <v>0</v>
      </c>
      <c r="DI130" s="127">
        <f>SUMIF($E$4:$E$122,"310",$DI$4:$DI$122)</f>
        <v>0</v>
      </c>
      <c r="DJ130" s="127">
        <f>SUMIF($E$4:$E$122,"310",$DJ$4:$DJ$122)</f>
        <v>0</v>
      </c>
      <c r="DK130" s="127">
        <f>SUMIF($E$4:$E$122,"310",$DK$4:$DK$122)</f>
        <v>39400000</v>
      </c>
      <c r="DL130" s="127">
        <f>SUMIF($E$4:$E$122,"310",$DL$4:$DL$122)</f>
        <v>29000000</v>
      </c>
      <c r="DM130" s="127">
        <f>SUMIF($E$4:$E$122,"310",$DM$4:$DM$122)</f>
        <v>10000000</v>
      </c>
      <c r="DN130" s="127">
        <f>SUMIF($E$4:$E$122,"310",$DN$4:$DN$122)</f>
        <v>0</v>
      </c>
      <c r="DO130" s="127">
        <f>SUMIF($E$4:$E$122,"310",$DO$4:$DO$122)</f>
        <v>0</v>
      </c>
      <c r="DP130" s="127">
        <f>SUMIF($E$4:$E$122,"310",$DP$4:$DP$122)</f>
        <v>66857702</v>
      </c>
    </row>
    <row r="131" spans="3:120" x14ac:dyDescent="0.25">
      <c r="C131" s="130"/>
      <c r="D131" s="118" t="s">
        <v>367</v>
      </c>
      <c r="E131" s="111">
        <v>410</v>
      </c>
      <c r="F131" s="119"/>
      <c r="G131" s="120">
        <f>SUMIF($E$4:$E$122,"410",$G$4:$G$122)</f>
        <v>7639707331</v>
      </c>
      <c r="H131" s="121">
        <f>SUMIF($E$4:$E$122,"410",$H$4:$H$122)</f>
        <v>0</v>
      </c>
      <c r="I131" s="121">
        <f>SUMIF($E$4:$E$123,"410",$I$4:$I$123)</f>
        <v>837295108</v>
      </c>
      <c r="J131" s="121">
        <f>SUMIF($E$4:$E$123,"410",$J$4:$J$123)</f>
        <v>120243846</v>
      </c>
      <c r="K131" s="120">
        <f>SUMIF($E$4:$E$122,"410",$K$4:$K$122)</f>
        <v>0</v>
      </c>
      <c r="L131" s="119">
        <f>SUMIF($E$4:$E$122,"410",$L$4:$L$122)</f>
        <v>0</v>
      </c>
      <c r="M131" s="119">
        <f>SUMIF($E$4:$E$122,"410",$M$4:$M$122)</f>
        <v>0</v>
      </c>
      <c r="N131" s="119">
        <f>SUMIF($E$4:$E$122,"410",$N$4:$N$122)</f>
        <v>865531670</v>
      </c>
      <c r="O131" s="119">
        <f>SUMIF($E$4:$E$122,"410",$O$4:$O$122)</f>
        <v>18000000</v>
      </c>
      <c r="P131" s="119">
        <f>SUMIF($E$4:$E$122,"410",$P$4:$P$122)</f>
        <v>0</v>
      </c>
      <c r="Q131" s="119">
        <f>SUMIF($E$4:$E$122,"410",$Q$4:$Q$122)</f>
        <v>25000000</v>
      </c>
      <c r="R131" s="119">
        <f>SUMIF($E$4:$E$122,"410",$R$4:$R$122)</f>
        <v>480000000</v>
      </c>
      <c r="S131" s="119">
        <f>SUMIF($E$4:$E$122,"410",$S$4:$S$122)</f>
        <v>0</v>
      </c>
      <c r="T131" s="119">
        <f>SUMIF($E$4:$E$122,"410",$T$4:$T$122)</f>
        <v>55000000</v>
      </c>
      <c r="U131" s="119">
        <f>SUMIF($E$4:$E$122,"410",$U$4:$U$122)</f>
        <v>0</v>
      </c>
      <c r="V131" s="119">
        <f>SUMIF($E$4:$E$122,"410",$V$4:$V$122)</f>
        <v>4119225925</v>
      </c>
      <c r="W131" s="119">
        <f>SUMIF($E$4:$E$122,"410",$W$4:$W$122)</f>
        <v>699378236</v>
      </c>
      <c r="X131" s="119">
        <f>SUMIF($E$4:$E$122,"410",$X$4:$X$122)</f>
        <v>0</v>
      </c>
      <c r="Y131" s="119">
        <f>SUMIF($E$4:$E$115,"410",$Y$4:$Y$115)</f>
        <v>91582749</v>
      </c>
      <c r="Z131" s="119">
        <f>SUMIF($E$4:$E$115,"410",$Z$4:$Z$115)</f>
        <v>0</v>
      </c>
      <c r="AA131" s="119">
        <f>SUMIF($E$4:$E$122,"410",$AA$4:$AA$122)</f>
        <v>53780728</v>
      </c>
      <c r="AB131" s="119">
        <f>SUMIF($E$4:$E$122,"410",$AB$4:$AB$122)</f>
        <v>274669069</v>
      </c>
      <c r="AC131" s="122">
        <f t="shared" si="110"/>
        <v>0.28381520627128326</v>
      </c>
      <c r="AD131" s="120">
        <f>SUMIF($E$4:$E$122,"410",$AD$4:$AD$122)</f>
        <v>2168265112</v>
      </c>
      <c r="AE131" s="120">
        <f>SUMIF($E$4:$E$122,"410",$AE$4:$AE$122)</f>
        <v>0</v>
      </c>
      <c r="AF131" s="120">
        <f>SUMIF($E$4:$E$122,"410",$AF$4:$AF$122)</f>
        <v>642761878</v>
      </c>
      <c r="AG131" s="120">
        <f>SUMIF($E$4:$E$122,"410",$AG$4:$AG$122)</f>
        <v>14782942</v>
      </c>
      <c r="AH131" s="120">
        <f>SUMIF($E$4:$E$122,"410",$AH$4:$AH$122)</f>
        <v>0</v>
      </c>
      <c r="AI131" s="120">
        <f>SUMIF($E$4:$E$122,"410",$AI$4:$AI$122)</f>
        <v>0</v>
      </c>
      <c r="AJ131" s="120">
        <f>SUMIF($E$4:$E$122,"410",$AJ$4:$AJ$122)</f>
        <v>0</v>
      </c>
      <c r="AK131" s="120">
        <f>SUMIF($E$4:$E$122,"410",$AK$4:$AK$122)</f>
        <v>82202910</v>
      </c>
      <c r="AL131" s="120">
        <f>SUMIF($E$4:$E$122,"410",$AL$4:$AL$122)</f>
        <v>0</v>
      </c>
      <c r="AM131" s="120">
        <f>SUMIF($E$4:$E$122,"410",$AM$4:$AM$122)</f>
        <v>0</v>
      </c>
      <c r="AN131" s="120">
        <f>SUMIF($E$4:$E$122,"410",$AN$4:$AN$122)</f>
        <v>0</v>
      </c>
      <c r="AO131" s="120">
        <f>SUMIF($E$4:$E$122,"410",$AO$4:$AO$122)</f>
        <v>58921834</v>
      </c>
      <c r="AP131" s="120">
        <f>SUMIF($E$4:$E$122,"410",$AP$4:$AP$122)</f>
        <v>0</v>
      </c>
      <c r="AQ131" s="120">
        <f>SUMIF($E$4:$E$122,"410",$AQ$4:$AQ$122)</f>
        <v>0</v>
      </c>
      <c r="AR131" s="120">
        <f>SUMIF($E$4:$E$122,"410",$AR$4:$AR$122)</f>
        <v>0</v>
      </c>
      <c r="AS131" s="120">
        <f>SUMIF($E$4:$E$122,"410",$AS$4:$AS$122)</f>
        <v>1274064907</v>
      </c>
      <c r="AT131" s="120">
        <f>SUMIF($E$4:$E$122,"410",$AT$4:$AT$122)</f>
        <v>50188031</v>
      </c>
      <c r="AU131" s="120">
        <f>SUMIF($E$4:$E$122,"410",$AU$4:$AU$122)</f>
        <v>0</v>
      </c>
      <c r="AV131" s="120">
        <f>SUMIF($E$4:$E$122,"410",$AV$4:$AV$122)</f>
        <v>357659</v>
      </c>
      <c r="AW131" s="120">
        <f>SUMIF($E$4:$E$122,"410",$AW$4:$AW$122)</f>
        <v>0</v>
      </c>
      <c r="AX131" s="120">
        <f>SUMIF($E$4:$E$122,"410",$AX$4:$AX$122)</f>
        <v>0</v>
      </c>
      <c r="AY131" s="120">
        <f>SUMIF($E$4:$E$122,"410",$AY$4:$AY$122)</f>
        <v>44984951</v>
      </c>
      <c r="AZ131" s="105">
        <f t="shared" si="111"/>
        <v>0.71618479372871668</v>
      </c>
      <c r="BA131" s="28">
        <f>SUM(BB131:BV131)</f>
        <v>5471442219</v>
      </c>
      <c r="BB131" s="123">
        <f>SUMIF($E$4:$E$122,"410",$BB$4:$BB$122)</f>
        <v>0</v>
      </c>
      <c r="BC131" s="123">
        <f>SUMIF($E$4:$E$122,"410",$BC$4:$BC$122)</f>
        <v>194533230</v>
      </c>
      <c r="BD131" s="123">
        <f>SUMIF($E$4:$E$122,"410",$BD$4:$BD$122)</f>
        <v>105460904</v>
      </c>
      <c r="BE131" s="123">
        <f>SUMIF($E$4:$E$122,"410",$BE$4:$BE$122)</f>
        <v>0</v>
      </c>
      <c r="BF131" s="123">
        <f>SUMIF($E$4:$E$122,"410",$BF$4:$BF$122)</f>
        <v>0</v>
      </c>
      <c r="BG131" s="123">
        <f>SUMIF($E$4:$E$122,"410",$BG$4:$BG$122)</f>
        <v>0</v>
      </c>
      <c r="BH131" s="123">
        <f>SUMIF($E$4:$E$122,"410",$BH$4:$BH$122)</f>
        <v>783328760</v>
      </c>
      <c r="BI131" s="123">
        <f>SUMIF($E$4:$E$122,"410",$BI$4:$BI$122)</f>
        <v>18000000</v>
      </c>
      <c r="BJ131" s="123">
        <f>SUMIF($E$4:$E$122,"410",$BJ$4:$BJ$122)</f>
        <v>0</v>
      </c>
      <c r="BK131" s="123">
        <f>SUMIF($E$4:$E$122,"410",$BK$4:$BK$122)</f>
        <v>25000000</v>
      </c>
      <c r="BL131" s="123">
        <f>SUMIF($E$4:$E$122,"410",$BL$4:$BL$122)</f>
        <v>421078166</v>
      </c>
      <c r="BM131" s="123">
        <f>SUMIF($E$4:$E$122,"410",$BM$4:$BM$122)</f>
        <v>0</v>
      </c>
      <c r="BN131" s="123">
        <f>SUMIF($E$4:$E$122,"410",$BN$4:$BN$122)</f>
        <v>55000000</v>
      </c>
      <c r="BO131" s="123">
        <f>SUMIF($E$4:$E$122,"410",$BO$4:$BO$122)</f>
        <v>0</v>
      </c>
      <c r="BP131" s="123">
        <f>SUMIF($E$4:$E$122,"410",$BP$4:$BP$122)</f>
        <v>2845161018</v>
      </c>
      <c r="BQ131" s="123">
        <f>SUMIF($E$4:$E$122,"410",$BQ$4:$BQ$122)</f>
        <v>649190205</v>
      </c>
      <c r="BR131" s="123">
        <f>SUMIF($E$4:$E$122,"410",$BR$4:$BR$122)</f>
        <v>0</v>
      </c>
      <c r="BS131" s="123">
        <f>SUMIF($E$4:$E$122,"410",$BS$4:$BS$122)</f>
        <v>91225090</v>
      </c>
      <c r="BT131" s="123">
        <f>SUMIF($E$4:$E$122,"410",$BT$4:$BT$122)</f>
        <v>0</v>
      </c>
      <c r="BU131" s="123">
        <f>SUMIF($E$4:$E$122,"410",$BU$4:$BU$122)</f>
        <v>53780728</v>
      </c>
      <c r="BV131" s="124">
        <f>SUMIF($E$4:$E$122,"410",$BV$4:$BV$122)</f>
        <v>229684118</v>
      </c>
      <c r="BW131" s="125">
        <f t="shared" si="113"/>
        <v>0.13051072610519612</v>
      </c>
      <c r="BX131" s="28">
        <f t="shared" si="114"/>
        <v>997063751</v>
      </c>
      <c r="BY131" s="120">
        <f>SUMIF($E$4:$E$122,"410",$BY$4:$BY$122)</f>
        <v>0</v>
      </c>
      <c r="BZ131" s="120">
        <f>SUMIF($E$4:$E$122,"410",$BZ$4:$BZ$122)</f>
        <v>235064877</v>
      </c>
      <c r="CA131" s="120">
        <f>SUMIF($E$4:$E$122,"410",$CA$4:$CA$122)</f>
        <v>0</v>
      </c>
      <c r="CB131" s="120">
        <f>SUMIF($E$4:$E$122,"410",$CB$4:$CB$122)</f>
        <v>0</v>
      </c>
      <c r="CC131" s="120">
        <f>SUMIF($E$4:$E$122,"410",$CC$4:$CC$122)</f>
        <v>0</v>
      </c>
      <c r="CD131" s="120">
        <f>SUMIF($E$4:$E$122,"410",$CD$4:$CD$122)</f>
        <v>0</v>
      </c>
      <c r="CE131" s="120">
        <f>SUMIF($E$4:$E$122,"410",$CE$4:$CE$122)</f>
        <v>82122909</v>
      </c>
      <c r="CF131" s="120">
        <f>SUMIF($E$4:$E$122,"410",$CF$4:$CF$122)</f>
        <v>0</v>
      </c>
      <c r="CG131" s="120">
        <f>SUMIF($E$4:$E$122,"410",$CG$4:$CG$122)</f>
        <v>0</v>
      </c>
      <c r="CH131" s="120">
        <f>SUMIF($E$4:$E$122,"410",$CH$4:$CH$122)</f>
        <v>0</v>
      </c>
      <c r="CI131" s="120">
        <f>SUMIF($E$4:$E$122,"410",$CI$4:$CI$122)</f>
        <v>31733334</v>
      </c>
      <c r="CJ131" s="120">
        <f>SUMIF($E$4:$E$122,"410",$CJ$4:$CJ$122)</f>
        <v>0</v>
      </c>
      <c r="CK131" s="120">
        <f>SUMIF($E$4:$E$122,"410",$CK$4:$CK$122)</f>
        <v>0</v>
      </c>
      <c r="CL131" s="120">
        <f>SUMIF($E$4:$E$122,"410",$CL$4:$CL$122)</f>
        <v>0</v>
      </c>
      <c r="CM131" s="120">
        <f>SUMIF($E$4:$E$122,"410",$CM$4:$CM$122)</f>
        <v>576157406</v>
      </c>
      <c r="CN131" s="120">
        <f>SUMIF($E$4:$E$122,"410",$CN$4:$CN$122)</f>
        <v>33643186</v>
      </c>
      <c r="CO131" s="120">
        <f>SUMIF($E$4:$E$122,"410",$CO$4:$CO$122)</f>
        <v>0</v>
      </c>
      <c r="CP131" s="120">
        <f>SUMIF($E$4:$E$122,"410",$CP$4:$CP$122)</f>
        <v>357088</v>
      </c>
      <c r="CQ131" s="120">
        <f>SUMIF($E$4:$E$122,"410",$CQ$4:$CQ$122)</f>
        <v>0</v>
      </c>
      <c r="CR131" s="120">
        <f>SUMIF($E$4:$E$122,"410",$CR$4:$CR$122)</f>
        <v>0</v>
      </c>
      <c r="CS131" s="126">
        <f>SUMIF($E$4:$E$122,"410",$CS$4:$CS$122)</f>
        <v>37984951</v>
      </c>
      <c r="CT131" s="25">
        <f t="shared" si="115"/>
        <v>0.8694892738948039</v>
      </c>
      <c r="CU131" s="28">
        <f t="shared" si="116"/>
        <v>6642643580</v>
      </c>
      <c r="CV131" s="123">
        <f>SUMIF($E$4:$E$122,"410",$CV$4:$CV$122)</f>
        <v>0</v>
      </c>
      <c r="CW131" s="123">
        <f>SUMIF($E$4:$E$122,"410",$CW$4:$CW$122)</f>
        <v>602230231</v>
      </c>
      <c r="CX131" s="123">
        <f>SUMIF($E$4:$E$122,"410",$CX$4:$CX$122)</f>
        <v>120243846</v>
      </c>
      <c r="CY131" s="123">
        <f>SUMIF($E$4:$E$122,"410",$CY$4:$CY$122)</f>
        <v>0</v>
      </c>
      <c r="CZ131" s="123">
        <f>SUMIF($E$4:$E$122,"410",$CZ$4:$CZ$122)</f>
        <v>0</v>
      </c>
      <c r="DA131" s="123">
        <f>SUMIF($E$4:$E$122,"410",$DA$4:$DA$122)</f>
        <v>0</v>
      </c>
      <c r="DB131" s="123">
        <f>SUMIF($E$4:$E$122,"410",$DB$4:$DB$122)</f>
        <v>783408761</v>
      </c>
      <c r="DC131" s="123">
        <f>SUMIF($E$4:$E$122,"410",$DC$4:$DC$122)</f>
        <v>18000000</v>
      </c>
      <c r="DD131" s="123">
        <f>SUMIF($E$4:$E$122,"410",$DD$4:$DD$122)</f>
        <v>0</v>
      </c>
      <c r="DE131" s="127">
        <f>SUMIF($E$4:$E$122,"410",$DE$4:$DE$122)</f>
        <v>25000000</v>
      </c>
      <c r="DF131" s="127">
        <f>SUMIF($E$4:$E$122,"410",$DF$4:$DF$122)</f>
        <v>448266666</v>
      </c>
      <c r="DG131" s="127">
        <f>SUMIF($E$4:$E$122,"410",$DG$4:$DG$122)</f>
        <v>0</v>
      </c>
      <c r="DH131" s="127">
        <f>SUMIF($E$4:$E$122,"410",$DH$4:$DH$122)</f>
        <v>55000000</v>
      </c>
      <c r="DI131" s="127">
        <f>SUMIF($E$4:$E$122,"410",$DI$4:$DI$122)</f>
        <v>0</v>
      </c>
      <c r="DJ131" s="127">
        <f>SUMIF($E$4:$E$122,"410",$DJ$4:$DJ$122)</f>
        <v>3543068519</v>
      </c>
      <c r="DK131" s="127">
        <f>SUMIF($E$4:$E$122,"410",$DK$4:$DK$122)</f>
        <v>665735050</v>
      </c>
      <c r="DL131" s="127">
        <f>SUMIF($E$4:$E$122,"410",$DL$4:$DL$122)</f>
        <v>0</v>
      </c>
      <c r="DM131" s="127">
        <f>SUMIF($E$4:$E$122,"410",$DM$4:$DM$122)</f>
        <v>91225661</v>
      </c>
      <c r="DN131" s="127">
        <f>SUMIF($E$4:$E$122,"410",$DN$4:$DN$122)</f>
        <v>0</v>
      </c>
      <c r="DO131" s="127">
        <f>SUMIF($E$4:$E$122,"410",$DO$4:$DO$122)</f>
        <v>53780728</v>
      </c>
      <c r="DP131" s="127">
        <f>SUMIF($E$4:$E$122,"410",$DP$4:$DP$122)</f>
        <v>236684118</v>
      </c>
    </row>
    <row r="132" spans="3:120" ht="14.25" customHeight="1" x14ac:dyDescent="0.25">
      <c r="C132" s="130"/>
      <c r="D132" s="131" t="s">
        <v>368</v>
      </c>
      <c r="E132" s="111">
        <v>510</v>
      </c>
      <c r="F132" s="119"/>
      <c r="G132" s="120">
        <f>SUMIF($E$4:$E$122,"510",$G$4:$G$122)</f>
        <v>1196049473</v>
      </c>
      <c r="H132" s="121">
        <f>SUMIF($E$4:$E$122,"510",$H$4:$H$122)</f>
        <v>61228603</v>
      </c>
      <c r="I132" s="121">
        <f>SUMIF($E$4:$E$123,"510",$I$4:$I$123)</f>
        <v>465397803</v>
      </c>
      <c r="J132" s="121">
        <f>SUMIF($E$4:$E$123,"510",$J$4:$J$123)</f>
        <v>64023067</v>
      </c>
      <c r="K132" s="120">
        <f>SUMIF($E$4:$E$122,"510",$K$4:$K$122)</f>
        <v>0</v>
      </c>
      <c r="L132" s="119">
        <f>SUMIF($E$4:$E$122,"510",$L$4:$L$122)</f>
        <v>154000000</v>
      </c>
      <c r="M132" s="119">
        <f>SUMIF($E$4:$E$122,"510",$M$4:$M$122)</f>
        <v>0</v>
      </c>
      <c r="N132" s="119">
        <f>SUMIF($E$4:$E$122,"510",$N$4:$N$122)</f>
        <v>0</v>
      </c>
      <c r="O132" s="119">
        <f>SUMIF($E$4:$E$122,"510",$O$4:$O$122)</f>
        <v>0</v>
      </c>
      <c r="P132" s="119">
        <f>SUMIF($E$4:$E$122,"510",$P$4:$P$122)</f>
        <v>0</v>
      </c>
      <c r="Q132" s="119">
        <f>SUMIF($E$4:$E$122,"510",$Q$4:$Q$122)</f>
        <v>0</v>
      </c>
      <c r="R132" s="119">
        <f>SUMIF($E$4:$E$122,"510",$R$4:$R$122)</f>
        <v>0</v>
      </c>
      <c r="S132" s="119">
        <f>SUMIF($E$4:$E$122,"510",$S$4:$S$122)</f>
        <v>0</v>
      </c>
      <c r="T132" s="119">
        <f>SUMIF($E$4:$E$122,"510",$T$4:$T$122)</f>
        <v>0</v>
      </c>
      <c r="U132" s="119">
        <f>SUMIF($E$4:$E$122,"510",$U$4:$U$122)</f>
        <v>0</v>
      </c>
      <c r="V132" s="119">
        <f>SUMIF($E$4:$E$122,"510",$V$4:$V$122)</f>
        <v>0</v>
      </c>
      <c r="W132" s="119">
        <f>SUMIF($E$4:$E$122,"510",$W$4:$W$122)</f>
        <v>168000000</v>
      </c>
      <c r="X132" s="119">
        <f>SUMIF($E$4:$E$122,"510",$X$4:$X$122)</f>
        <v>37000000</v>
      </c>
      <c r="Y132" s="119">
        <f>SUMIF($E$4:$E$122,"510",$Y$4:$Y$122)</f>
        <v>118000000</v>
      </c>
      <c r="Z132" s="119">
        <f>SUMIF($E$4:$E$115,"510",$Z$4:$Z$115)</f>
        <v>0</v>
      </c>
      <c r="AA132" s="119"/>
      <c r="AB132" s="119">
        <f>SUMIF($E$4:$E$122,"510",$AB$4:$AB$122)</f>
        <v>128400000</v>
      </c>
      <c r="AC132" s="122">
        <f t="shared" si="110"/>
        <v>0.52429514426950463</v>
      </c>
      <c r="AD132" s="120">
        <f>SUMIF($E$4:$E$122,"510",$AD$4:$AD$122)</f>
        <v>627082931</v>
      </c>
      <c r="AE132" s="120">
        <f>SUMIF($E$4:$E$122,"510",$AE$4:$AE$122)</f>
        <v>40000000</v>
      </c>
      <c r="AF132" s="120">
        <f>SUMIF($E$4:$E$122,"510",$AF$4:$AF$122)</f>
        <v>256400905</v>
      </c>
      <c r="AG132" s="120">
        <f>SUMIF($E$4:$E$122,"510",$AG$4:$AG$122)</f>
        <v>0</v>
      </c>
      <c r="AH132" s="120">
        <f>SUMIF($E$4:$E$122,"510",$AH$4:$AH$122)</f>
        <v>0</v>
      </c>
      <c r="AI132" s="120">
        <f>SUMIF($E$4:$E$122,"510",$AI$4:$AI$122)</f>
        <v>107872340</v>
      </c>
      <c r="AJ132" s="120">
        <f>SUMIF($E$4:$E$122,"510",$AJ$4:$AJ$122)</f>
        <v>0</v>
      </c>
      <c r="AK132" s="120">
        <f>SUMIF($E$4:$E$122,"510",$AK$4:$AK$122)</f>
        <v>0</v>
      </c>
      <c r="AL132" s="120">
        <f>SUMIF($E$4:$E$122,"510",$AL$4:$AL$122)</f>
        <v>0</v>
      </c>
      <c r="AM132" s="120">
        <f>SUMIF($E$4:$E$122,"510",$AM$4:$AM$122)</f>
        <v>0</v>
      </c>
      <c r="AN132" s="120">
        <f>SUMIF($E$4:$E$122,"510",$AN$4:$AN$122)</f>
        <v>0</v>
      </c>
      <c r="AO132" s="120">
        <f>SUMIF($E$4:$E$122,"510",$AO$4:$AO$122)</f>
        <v>0</v>
      </c>
      <c r="AP132" s="120">
        <f>SUMIF($E$4:$E$122,"510",$AP$4:$AP$122)</f>
        <v>0</v>
      </c>
      <c r="AQ132" s="120">
        <f>SUMIF($E$4:$E$122,"510",$AQ$4:$AQ$122)</f>
        <v>0</v>
      </c>
      <c r="AR132" s="120">
        <f>SUMIF($E$4:$E$122,"510",$AR$4:$AR$122)</f>
        <v>0</v>
      </c>
      <c r="AS132" s="120">
        <f>SUMIF($E$4:$E$122,"510",$AS$4:$AS$122)</f>
        <v>0</v>
      </c>
      <c r="AT132" s="120">
        <f>SUMIF($E$4:$E$122,"510",$AT$4:$AT$122)</f>
        <v>83018972</v>
      </c>
      <c r="AU132" s="120">
        <f>SUMIF($E$4:$E$122,"510",$AU$4:$AU$122)</f>
        <v>0</v>
      </c>
      <c r="AV132" s="120">
        <f>SUMIF($E$4:$E$122,"510",$AV$4:$AV$122)</f>
        <v>78922669</v>
      </c>
      <c r="AW132" s="120">
        <f>SUMIF($E$4:$E$122,"510",$AW$4:$AW$122)</f>
        <v>0</v>
      </c>
      <c r="AX132" s="120">
        <f>SUMIF($E$4:$E$122," 510",$AX$4:$AX$122)</f>
        <v>0</v>
      </c>
      <c r="AY132" s="120">
        <f>SUMIF($E$4:$E$122,"510",$AY$4:$AY$122)</f>
        <v>60868045</v>
      </c>
      <c r="AZ132" s="105">
        <f t="shared" si="111"/>
        <v>0.47570485573049537</v>
      </c>
      <c r="BA132" s="28">
        <f t="shared" si="112"/>
        <v>568966542</v>
      </c>
      <c r="BB132" s="123">
        <f>SUMIF($E$4:$E$122,"510",$BB$4:$BB$122)</f>
        <v>21228603</v>
      </c>
      <c r="BC132" s="123">
        <f>SUMIF($E$4:$E$122,"510",$BC$4:$BC$122)</f>
        <v>208996898</v>
      </c>
      <c r="BD132" s="123">
        <f>SUMIF($E$4:$E$122,"510",$BD$4:$BD$122)</f>
        <v>64023067</v>
      </c>
      <c r="BE132" s="123">
        <f>SUMIF($E$4:$E$122,"510",$BE$4:$BE$122)</f>
        <v>0</v>
      </c>
      <c r="BF132" s="123">
        <f>SUMIF($E$4:$E$122,"510",$BF$4:$BF$122)</f>
        <v>46127660</v>
      </c>
      <c r="BG132" s="123">
        <f>SUMIF($E$4:$E$122,"510",$BG$4:$BG$122)</f>
        <v>0</v>
      </c>
      <c r="BH132" s="123">
        <f>SUMIF($E$4:$E$122,"510",$BH$4:$BH$122)</f>
        <v>0</v>
      </c>
      <c r="BI132" s="123">
        <f>SUMIF($E$4:$E$122,"510",$BI$4:$BI$122)</f>
        <v>0</v>
      </c>
      <c r="BJ132" s="123">
        <f>SUMIF($E$4:$E$122,"510",$BJ$4:$BJ$122)</f>
        <v>0</v>
      </c>
      <c r="BK132" s="123">
        <f>SUMIF($E$4:$E$122,"510",$BK$4:$BK$122)</f>
        <v>0</v>
      </c>
      <c r="BL132" s="123">
        <f>SUMIF($E$4:$E$122,"510",$BL$4:$BL$122)</f>
        <v>0</v>
      </c>
      <c r="BM132" s="123">
        <f>SUMIF($E$4:$E$122,"510",$BM$4:$BM$122)</f>
        <v>0</v>
      </c>
      <c r="BN132" s="123">
        <f>SUMIF($E$4:$E$122,"510",$BN$4:$BN$122)</f>
        <v>0</v>
      </c>
      <c r="BO132" s="123">
        <f>SUMIF($E$4:$E$122,"510",$BO$4:$BO$122)</f>
        <v>0</v>
      </c>
      <c r="BP132" s="123">
        <f>SUMIF($E$4:$E$122,"510",$BP$4:$BP$122)</f>
        <v>0</v>
      </c>
      <c r="BQ132" s="123">
        <f>SUMIF($E$4:$E$122,"510",$BQ$4:$BQ$122)</f>
        <v>84981028</v>
      </c>
      <c r="BR132" s="123">
        <f>SUMIF($E$4:$E$122,"510",$BR$4:$BR$122)</f>
        <v>37000000</v>
      </c>
      <c r="BS132" s="123">
        <f>SUMIF($E$4:$E$122,"510",$BS$4:$BS$122)</f>
        <v>39077331</v>
      </c>
      <c r="BT132" s="123">
        <f>SUMIF($E$4:$E$122,"510",$BT$4:$BT$122)</f>
        <v>0</v>
      </c>
      <c r="BU132" s="123">
        <f>SUMIF($E$4:$E$122,"510",$BU$4:$BU$122)</f>
        <v>0</v>
      </c>
      <c r="BV132" s="124">
        <f>SUMIF($E$4:$E$122,"510",$BV$4:$BV$122)</f>
        <v>67531955</v>
      </c>
      <c r="BW132" s="125">
        <f t="shared" si="113"/>
        <v>0.40710144688136995</v>
      </c>
      <c r="BX132" s="28">
        <f t="shared" si="114"/>
        <v>486913471</v>
      </c>
      <c r="BY132" s="120">
        <f>SUMIF($E$4:$E$122,"510",$BY$4:$BY$122)</f>
        <v>0</v>
      </c>
      <c r="BZ132" s="120">
        <f>SUMIF($E$4:$E$122,"510",$BZ$4:$BZ$122)</f>
        <v>207047207</v>
      </c>
      <c r="CA132" s="120">
        <f>SUMIF($E$4:$E$122,"510",$CA$4:$CA$122)</f>
        <v>0</v>
      </c>
      <c r="CB132" s="120">
        <f>SUMIF($E$4:$E$122,"510",$CB$4:$CB$122)</f>
        <v>0</v>
      </c>
      <c r="CC132" s="120">
        <f>SUMIF($E$4:$E$122,"510",$CC$4:$CC$122)</f>
        <v>107847048</v>
      </c>
      <c r="CD132" s="120">
        <f>SUMIF($E$4:$E$122,"510",$CD$4:$CD$122)</f>
        <v>0</v>
      </c>
      <c r="CE132" s="120">
        <f>SUMIF($E$4:$E$122,"510",$CE$4:$CE$122)</f>
        <v>0</v>
      </c>
      <c r="CF132" s="120">
        <f>SUMIF($E$4:$E$122,"510",$CF$4:$CF$122)</f>
        <v>0</v>
      </c>
      <c r="CG132" s="120">
        <f>SUMIF($E$4:$E$122,"510",$CG$4:$CG$122)</f>
        <v>0</v>
      </c>
      <c r="CH132" s="120">
        <f>SUMIF($E$4:$E$122,"510",$CH$4:$CH$122)</f>
        <v>0</v>
      </c>
      <c r="CI132" s="120">
        <f>SUMIF($E$4:$E$122,"510",$CI$4:$CI$122)</f>
        <v>0</v>
      </c>
      <c r="CJ132" s="120">
        <f>SUMIF($E$4:$E$122,"510",$CJ$4:$CJ$122)</f>
        <v>0</v>
      </c>
      <c r="CK132" s="120">
        <f>SUMIF($E$4:$E$122,"510",$CK$4:$CK$122)</f>
        <v>0</v>
      </c>
      <c r="CL132" s="120">
        <f>SUMIF($E$4:$E$122,"510",$CL$4:$CL$122)</f>
        <v>0</v>
      </c>
      <c r="CM132" s="120">
        <f>SUMIF($E$4:$E$122,"510",$CM$4:$CM$122)</f>
        <v>0</v>
      </c>
      <c r="CN132" s="120">
        <f>SUMIF($E$4:$E$122,"510",$CN$4:$CN$122)</f>
        <v>64018957</v>
      </c>
      <c r="CO132" s="120">
        <f>SUMIF($E$4:$E$122,"510",$CO$4:$CO$122)</f>
        <v>0</v>
      </c>
      <c r="CP132" s="120">
        <f>SUMIF($E$4:$E$122,"510",$CP$4:$CP$122)</f>
        <v>55949540</v>
      </c>
      <c r="CQ132" s="120">
        <f>SUMIF($E$4:$E$122,"510",$CQ$4:$CQ$122)</f>
        <v>0</v>
      </c>
      <c r="CR132" s="120">
        <f>SUMIF($E$4:$E$122,"510",$CR$4:$CR$122)</f>
        <v>0</v>
      </c>
      <c r="CS132" s="126">
        <f>SUMIF($E$4:$E$122,"510",$CS$4:$CS$122)</f>
        <v>52050719</v>
      </c>
      <c r="CT132" s="25">
        <f t="shared" si="115"/>
        <v>0.59289855311863005</v>
      </c>
      <c r="CU132" s="28">
        <f t="shared" si="116"/>
        <v>709136002</v>
      </c>
      <c r="CV132" s="123">
        <f>SUMIF($E$4:$E$122,"510",$CV$4:$CV$122)</f>
        <v>61228603</v>
      </c>
      <c r="CW132" s="123">
        <f>SUMIF($E$4:$E$122,"510",$CW$4:$CW$122)</f>
        <v>258350596</v>
      </c>
      <c r="CX132" s="123">
        <f>SUMIF($E$4:$E$122,"510",$CX$4:$CX$122)</f>
        <v>64023067</v>
      </c>
      <c r="CY132" s="123">
        <f>SUMIF($E$4:$E$122,"510",$CY$4:$CY$122)</f>
        <v>0</v>
      </c>
      <c r="CZ132" s="123">
        <f>SUMIF($E$4:$E$122,"510",$CZ$4:$CZ$122)</f>
        <v>46152952</v>
      </c>
      <c r="DA132" s="123">
        <f>SUMIF($E$4:$E$122,"510",$DA$4:$DA$122)</f>
        <v>0</v>
      </c>
      <c r="DB132" s="123">
        <f>SUMIF($E$4:$E$122,"510",$DB$4:$DB$122)</f>
        <v>0</v>
      </c>
      <c r="DC132" s="123">
        <f>SUMIF($E$4:$E$122,"510",$DC$4:$DC$122)</f>
        <v>0</v>
      </c>
      <c r="DD132" s="123">
        <f>SUMIF($E$4:$E$122,"510",$DD$4:$DD$122)</f>
        <v>0</v>
      </c>
      <c r="DE132" s="127">
        <f>SUMIF($E$4:$E$122,"510",$DE$4:$DE$122)</f>
        <v>0</v>
      </c>
      <c r="DF132" s="127">
        <f>SUMIF($E$4:$E$122,"510",$DF$4:$DF$122)</f>
        <v>0</v>
      </c>
      <c r="DG132" s="127">
        <f>SUMIF($E$4:$E$122,"510",$DG$4:$DG$122)</f>
        <v>0</v>
      </c>
      <c r="DH132" s="127">
        <f>SUMIF($E$4:$E$122,"510",$DH$4:$DH$122)</f>
        <v>0</v>
      </c>
      <c r="DI132" s="127">
        <f>SUMIF($E$4:$E$122,"510",$DI$4:$DI$122)</f>
        <v>0</v>
      </c>
      <c r="DJ132" s="127">
        <f>SUMIF($E$4:$E$122,"510",$DJ$4:$DJ$122)</f>
        <v>0</v>
      </c>
      <c r="DK132" s="127">
        <f>SUMIF($E$4:$E$122,"510",$DK$4:$DK$122)</f>
        <v>103981043</v>
      </c>
      <c r="DL132" s="127">
        <f>SUMIF($E$4:$E$122,"510",$DL$4:$DL$122)</f>
        <v>37000000</v>
      </c>
      <c r="DM132" s="127">
        <f>SUMIF($E$4:$E$122,"510",$DM$4:$DM$122)</f>
        <v>62050460</v>
      </c>
      <c r="DN132" s="127">
        <f>SUMIF($E$4:$E$122,"510",$DN$4:$DN$122)</f>
        <v>0</v>
      </c>
      <c r="DO132" s="127">
        <f>SUMIF($E$4:$E$122,"510",$DO$4:$DO$122)</f>
        <v>0</v>
      </c>
      <c r="DP132" s="127">
        <f>SUMIF($E$4:$E$122,"510",$DP$4:$DP$122)</f>
        <v>76349281</v>
      </c>
    </row>
    <row r="133" spans="3:120" x14ac:dyDescent="0.25">
      <c r="C133" s="130"/>
      <c r="D133" s="118" t="s">
        <v>369</v>
      </c>
      <c r="E133" s="111">
        <v>520</v>
      </c>
      <c r="F133" s="119"/>
      <c r="G133" s="120">
        <f>SUMIF($E$4:$E$122,"520",$G$4:$G$122)</f>
        <v>3546477804</v>
      </c>
      <c r="H133" s="121">
        <f>SUMIF($E$4:$E$122,"520",$H$4:$H$122)</f>
        <v>0</v>
      </c>
      <c r="I133" s="121">
        <f>SUMIF($E$4:$E$122,"520",$I$4:$I$122)</f>
        <v>525230000</v>
      </c>
      <c r="J133" s="121">
        <f>SUMIF($E$4:$E$123,"520",$J$4:$J$123)</f>
        <v>0</v>
      </c>
      <c r="K133" s="120">
        <f>SUMIF($E$4:$E$122,"520",$K$4:$K$122)</f>
        <v>0</v>
      </c>
      <c r="L133" s="119">
        <f>SUMIF($E$4:$E$122,"520",$L$4:$L$122)</f>
        <v>6000000</v>
      </c>
      <c r="M133" s="119">
        <f>SUMIF($E$4:$E$122,"520",$M$4:$M$122)</f>
        <v>0</v>
      </c>
      <c r="N133" s="119">
        <f>SUMIF($E$4:$E$122,"520",$N$4:$N$122)</f>
        <v>0</v>
      </c>
      <c r="O133" s="119">
        <f>SUMIF($E$4:$E$122,"520",$O$4:$O$122)</f>
        <v>0</v>
      </c>
      <c r="P133" s="119">
        <f>SUMIF($E$4:$E$122,"520",$P$4:$P$122)</f>
        <v>0</v>
      </c>
      <c r="Q133" s="119">
        <f>SUMIF($E$4:$E$122,"520",$Q$4:$Q$122)</f>
        <v>0</v>
      </c>
      <c r="R133" s="119">
        <f>SUMIF($E$4:$E$122,"520",$R$4:$R$122)</f>
        <v>0</v>
      </c>
      <c r="S133" s="119">
        <f>SUMIF($E$4:$E$122,"520",$S$4:$S$122)</f>
        <v>0</v>
      </c>
      <c r="T133" s="119">
        <f>SUMIF($E$4:$E$122,"520",$T$4:$T$122)</f>
        <v>0</v>
      </c>
      <c r="U133" s="119">
        <f>SUMIF($E$4:$E$122,"520",$U$4:$U$122)</f>
        <v>0</v>
      </c>
      <c r="V133" s="119">
        <f>SUMIF($E$4:$E$122,"520",$V$4:$V$122)</f>
        <v>2000000000</v>
      </c>
      <c r="W133" s="119">
        <f>SUMIF($E$4:$E$122,"520",$W$4:$W$122)</f>
        <v>160000000</v>
      </c>
      <c r="X133" s="119">
        <f>SUMIF($E$4:$E$122,"520",$X$4:$X$122)</f>
        <v>0</v>
      </c>
      <c r="Y133" s="119">
        <f>SUMIF($E$4:$E$122,"520",$Y$4:$Y$122)</f>
        <v>350000000</v>
      </c>
      <c r="Z133" s="119">
        <f>SUMIF($E$4:$E$115,"520",$Z$4:$Z$115)</f>
        <v>0</v>
      </c>
      <c r="AA133" s="119"/>
      <c r="AB133" s="119">
        <f>SUMIF($E$4:$E$122,"520",$AB$4:$AB$122)</f>
        <v>505247804</v>
      </c>
      <c r="AC133" s="122">
        <f t="shared" si="110"/>
        <v>0.61255537692912632</v>
      </c>
      <c r="AD133" s="120">
        <f>SUMIF($E$4:$E$122,"520",$AD$4:$AD$122)</f>
        <v>2172414048</v>
      </c>
      <c r="AE133" s="120">
        <f>SUMIF($E$4:$E$122,"520",$AE$4:$AE$122)</f>
        <v>0</v>
      </c>
      <c r="AF133" s="120">
        <f>SUMIF($E$4:$E$122,"520",$AF$4:$AF$122)</f>
        <v>259086205</v>
      </c>
      <c r="AG133" s="120">
        <f>SUMIF($E$4:$E$122,"520",$AG$4:$AG$122)</f>
        <v>0</v>
      </c>
      <c r="AH133" s="120">
        <f>SUMIF($E$4:$E$122,"520",$AH$4:$AH$122)</f>
        <v>0</v>
      </c>
      <c r="AI133" s="120">
        <f>SUMIF($E$4:$E$122,"520",$AI$4:$AI$122)</f>
        <v>0</v>
      </c>
      <c r="AJ133" s="120">
        <f>SUMIF($E$4:$E$122,"520",$AJ$4:$AJ$122)</f>
        <v>0</v>
      </c>
      <c r="AK133" s="120">
        <f>SUMIF($E$4:$E$122,"520",$AK$4:$AK$122)</f>
        <v>0</v>
      </c>
      <c r="AL133" s="120">
        <f>SUMIF($E$4:$E$122,"520",$AL$4:$AL$122)</f>
        <v>0</v>
      </c>
      <c r="AM133" s="120">
        <f>SUMIF($E$4:$E$122,"520",$AM$4:$AM$122)</f>
        <v>0</v>
      </c>
      <c r="AN133" s="120">
        <f>SUMIF($E$4:$E$122,"520",$AN$4:$AN$122)</f>
        <v>0</v>
      </c>
      <c r="AO133" s="120">
        <f>SUMIF($E$4:$E$122,"520",$AO$4:$AO$122)</f>
        <v>0</v>
      </c>
      <c r="AP133" s="120">
        <f>SUMIF($E$4:$E$122,"520",$AP$4:$AP$122)</f>
        <v>0</v>
      </c>
      <c r="AQ133" s="120">
        <f>SUMIF($E$4:$E$122,"520",$AQ$4:$AQ$122)</f>
        <v>0</v>
      </c>
      <c r="AR133" s="120">
        <f>SUMIF($E$4:$E$122,"520",$AR$4:$AR$122)</f>
        <v>0</v>
      </c>
      <c r="AS133" s="120">
        <f>SUMIF($E$4:$E$122,"520",$AS$4:$AS$122)</f>
        <v>1463617711</v>
      </c>
      <c r="AT133" s="120">
        <f>SUMIF($E$4:$E$122,"520",$AT$4:$AT$122)</f>
        <v>37422752</v>
      </c>
      <c r="AU133" s="120">
        <f>SUMIF($E$4:$E$122,"520",$AU$4:$AU$122)</f>
        <v>0</v>
      </c>
      <c r="AV133" s="120">
        <f>SUMIF($E$4:$E$122,"520",$AV$4:$AV$122)</f>
        <v>48240339</v>
      </c>
      <c r="AW133" s="120">
        <f>SUMIF($E$4:$E$122,"520",$AW$4:$AW$122)</f>
        <v>0</v>
      </c>
      <c r="AX133" s="120">
        <f>SUMIF($E$4:$E$122,"520",$AX$4:$AX$122)</f>
        <v>0</v>
      </c>
      <c r="AY133" s="120">
        <f>SUMIF($E$4:$E$122,"520",$AY$4:$AY$122)</f>
        <v>364047041</v>
      </c>
      <c r="AZ133" s="105">
        <f t="shared" si="111"/>
        <v>0.38744462307087368</v>
      </c>
      <c r="BA133" s="28">
        <f t="shared" si="112"/>
        <v>1374063756</v>
      </c>
      <c r="BB133" s="123">
        <f>SUMIF($E$4:$E$122,"520",$BB$4:$BB$122)</f>
        <v>0</v>
      </c>
      <c r="BC133" s="123">
        <f>SUMIF($E$4:$E$122,"520",$BC$4:$BC$122)</f>
        <v>266143795</v>
      </c>
      <c r="BD133" s="123">
        <f>SUMIF($E$4:$E$122,"520",$BD$4:$BD$122)</f>
        <v>0</v>
      </c>
      <c r="BE133" s="123">
        <f>SUMIF($E$4:$E$122,"520",$BE$4:$BE$122)</f>
        <v>0</v>
      </c>
      <c r="BF133" s="123">
        <f>SUMIF($E$4:$E$122,"520",$BF$4:$BF$122)</f>
        <v>6000000</v>
      </c>
      <c r="BG133" s="123">
        <f>SUMIF($E$4:$E$122,"520",$BG$4:$BG$122)</f>
        <v>0</v>
      </c>
      <c r="BH133" s="123">
        <f>SUMIF($E$4:$E$122,"520",$BH$4:$BH$122)</f>
        <v>0</v>
      </c>
      <c r="BI133" s="123">
        <f>SUMIF($E$4:$E$122,"520",$BI$4:$BI$122)</f>
        <v>0</v>
      </c>
      <c r="BJ133" s="123">
        <f>SUMIF($E$4:$E$122,"520",$BJ$4:$BJ$122)</f>
        <v>0</v>
      </c>
      <c r="BK133" s="123">
        <f>SUMIF($E$4:$E$122,"520",$BK$4:$BK$122)</f>
        <v>0</v>
      </c>
      <c r="BL133" s="123">
        <f>SUMIF($E$4:$E$122,"520",$BL$4:$BL$122)</f>
        <v>0</v>
      </c>
      <c r="BM133" s="123">
        <f>SUMIF($E$4:$E$122,"520",$BM$4:$BM$122)</f>
        <v>0</v>
      </c>
      <c r="BN133" s="123">
        <f>SUMIF($E$4:$E$122,"520",$BN$4:$BN$122)</f>
        <v>0</v>
      </c>
      <c r="BO133" s="123">
        <f>SUMIF($E$4:$E$122,"520",$BO$4:$BO$122)</f>
        <v>0</v>
      </c>
      <c r="BP133" s="123">
        <f>SUMIF($E$4:$E$122,"520",$BP$4:$BP$122)</f>
        <v>536382289</v>
      </c>
      <c r="BQ133" s="123">
        <f>SUMIF($E$4:$E$122,"520",$BQ$4:$BQ$122)</f>
        <v>122577248</v>
      </c>
      <c r="BR133" s="123">
        <f>SUMIF($E$4:$E$122,"520",$BR$4:$BR$122)</f>
        <v>0</v>
      </c>
      <c r="BS133" s="123">
        <f>SUMIF($E$4:$E$122,"520",$BS$4:$BS$122)</f>
        <v>301759661</v>
      </c>
      <c r="BT133" s="123">
        <f>SUMIF($E$4:$E$122,"520",$BT$4:$BT$122)</f>
        <v>0</v>
      </c>
      <c r="BU133" s="123">
        <f>SUMIF($E$4:$E$122,"520",$BU$4:$BU$122)</f>
        <v>0</v>
      </c>
      <c r="BV133" s="124">
        <f>SUMIF($E$4:$E$122,"520",$BV$4:$BV$122)</f>
        <v>141200763</v>
      </c>
      <c r="BW133" s="125">
        <f t="shared" si="113"/>
        <v>0.53587683105093531</v>
      </c>
      <c r="BX133" s="28">
        <f t="shared" si="114"/>
        <v>1900475287</v>
      </c>
      <c r="BY133" s="120">
        <f>SUMIF($E$4:$E$122,"520",$BY$4:$BY$122)</f>
        <v>0</v>
      </c>
      <c r="BZ133" s="120">
        <f>SUMIF($E$4:$E$122,"520",$BZ$4:$BZ$122)</f>
        <v>182496441</v>
      </c>
      <c r="CA133" s="120">
        <f>SUMIF($E$4:$E$122,"520",$CA$4:$CA$122)</f>
        <v>0</v>
      </c>
      <c r="CB133" s="120">
        <f>SUMIF($E$4:$E$122,"520",$CB$4:$CB$122)</f>
        <v>0</v>
      </c>
      <c r="CC133" s="120">
        <f>SUMIF($E$4:$E$122,"520",$CC$4:$CC$122)</f>
        <v>0</v>
      </c>
      <c r="CD133" s="120">
        <f>SUMIF($E$4:$E$122,"520",$CD$4:$CD$122)</f>
        <v>0</v>
      </c>
      <c r="CE133" s="120">
        <f>SUMIF($E$4:$E$122,"520",$CE$4:$CE$122)</f>
        <v>0</v>
      </c>
      <c r="CF133" s="120">
        <f>SUMIF($E$4:$E$122,"520",$CF$4:$CF$122)</f>
        <v>0</v>
      </c>
      <c r="CG133" s="120">
        <f>SUMIF($E$4:$E$122,"520",$CG$4:$CG$122)</f>
        <v>0</v>
      </c>
      <c r="CH133" s="120">
        <f>SUMIF($E$4:$E$122,"520",$CH$4:$CH$122)</f>
        <v>0</v>
      </c>
      <c r="CI133" s="120">
        <f>SUMIF($E$4:$E$122,"520",$CI$4:$CI$122)</f>
        <v>0</v>
      </c>
      <c r="CJ133" s="120">
        <f>SUMIF($E$4:$E$122,"520",$CJ$4:$CJ$122)</f>
        <v>0</v>
      </c>
      <c r="CK133" s="120">
        <f>SUMIF($E$4:$E$122,"520",$CK$4:$CK$122)</f>
        <v>0</v>
      </c>
      <c r="CL133" s="120">
        <f>SUMIF($E$4:$E$122,"520",$CL$4:$CL$122)</f>
        <v>0</v>
      </c>
      <c r="CM133" s="120">
        <f>SUMIF($E$4:$E$122,"520",$CM$4:$CM$122)</f>
        <v>1348494764</v>
      </c>
      <c r="CN133" s="120">
        <f>SUMIF($E$4:$E$122,"520",$CN$4:$CN$122)</f>
        <v>30541472</v>
      </c>
      <c r="CO133" s="120">
        <f>SUMIF($E$4:$E$122,"520",$CO$4:$CO$122)</f>
        <v>0</v>
      </c>
      <c r="CP133" s="120">
        <f>SUMIF($E$4:$E$122,"520",$CP$4:$CP$122)</f>
        <v>39993439</v>
      </c>
      <c r="CQ133" s="120">
        <f>SUMIF($E$4:$E$122,"520",$CQ$4:$CQ$122)</f>
        <v>0</v>
      </c>
      <c r="CR133" s="120">
        <f>SUMIF($E$4:$E$122,"520",$CR$4:$CR$122)</f>
        <v>0</v>
      </c>
      <c r="CS133" s="126">
        <f>SUMIF($E$4:$E$122,"520",$CS$4:$CS$122)</f>
        <v>298949171</v>
      </c>
      <c r="CT133" s="25">
        <f t="shared" si="115"/>
        <v>0.46412316894906469</v>
      </c>
      <c r="CU133" s="28">
        <f t="shared" si="116"/>
        <v>1646002517</v>
      </c>
      <c r="CV133" s="123">
        <f>SUMIF($E$4:$E$122,"520",$CV$4:$CV$122)</f>
        <v>0</v>
      </c>
      <c r="CW133" s="123">
        <f>SUMIF($E$4:$E$122,"520",$CW$4:$CW$122)</f>
        <v>342733559</v>
      </c>
      <c r="CX133" s="123">
        <f>SUMIF($E$4:$E$122,"520",$CX$4:$CX$122)</f>
        <v>0</v>
      </c>
      <c r="CY133" s="123">
        <f>SUMIF($E$4:$E$122,"520",$CY$4:$CY$122)</f>
        <v>0</v>
      </c>
      <c r="CZ133" s="123">
        <f>SUMIF($E$4:$E$122,"520",$CZ$4:$CZ$122)</f>
        <v>6000000</v>
      </c>
      <c r="DA133" s="123">
        <f>SUMIF($E$4:$E$122,"520",$DA$4:$DA$122)</f>
        <v>0</v>
      </c>
      <c r="DB133" s="123">
        <f>SUMIF($E$4:$E$122,"520",$DB$4:$DB$122)</f>
        <v>0</v>
      </c>
      <c r="DC133" s="123">
        <f>SUMIF($E$4:$E$122,"520",$DC$4:$DC$122)</f>
        <v>0</v>
      </c>
      <c r="DD133" s="123">
        <f>SUMIF($E$4:$E$122,"520",$DD$4:$DD$122)</f>
        <v>0</v>
      </c>
      <c r="DE133" s="127">
        <f>SUMIF($E$4:$E$122,"520",$DE$4:$DE$122)</f>
        <v>0</v>
      </c>
      <c r="DF133" s="127">
        <f>SUMIF($E$4:$E$122,"520",$DF$4:$DF$122)</f>
        <v>0</v>
      </c>
      <c r="DG133" s="127">
        <f>SUMIF($E$4:$E$122,"520",$DG$4:$DG$122)</f>
        <v>0</v>
      </c>
      <c r="DH133" s="127">
        <f>SUMIF($E$4:$E$122,"520",$DH$4:$DH$122)</f>
        <v>0</v>
      </c>
      <c r="DI133" s="127">
        <f>SUMIF($E$4:$E$122,"520",$DI$4:$DI$122)</f>
        <v>0</v>
      </c>
      <c r="DJ133" s="127">
        <f>SUMIF($E$4:$E$122,"520",$DJ$4:$DJ$122)</f>
        <v>651505236</v>
      </c>
      <c r="DK133" s="127">
        <f>SUMIF($E$4:$E$122,"520",$DK$4:$DK$122)</f>
        <v>129458528</v>
      </c>
      <c r="DL133" s="127">
        <f>SUMIF($E$4:$E$122,"520",$DL$4:$DL$122)</f>
        <v>0</v>
      </c>
      <c r="DM133" s="127">
        <f>SUMIF($E$4:$E$122,"520",$DM$4:$DM$122)</f>
        <v>310006561</v>
      </c>
      <c r="DN133" s="127">
        <f>SUMIF($E$4:$E$122,"520",$DN$4:$DN$122)</f>
        <v>0</v>
      </c>
      <c r="DO133" s="127">
        <f>SUMIF($E$4:$E$122,"520",$DO$4:$DO$122)</f>
        <v>0</v>
      </c>
      <c r="DP133" s="127">
        <f>SUMIF($E$4:$E$122,"520",$DP$4:$DP$122)</f>
        <v>206298633</v>
      </c>
    </row>
    <row r="134" spans="3:120" hidden="1" x14ac:dyDescent="0.25">
      <c r="C134" s="130"/>
      <c r="D134" s="118" t="s">
        <v>370</v>
      </c>
      <c r="E134" s="111" t="s">
        <v>371</v>
      </c>
      <c r="F134" s="119"/>
      <c r="G134" s="120">
        <f>SUMIF($E$4:$E$122,"520-2",$G$4:$G$122)</f>
        <v>0</v>
      </c>
      <c r="H134" s="121"/>
      <c r="I134" s="121"/>
      <c r="J134" s="121"/>
      <c r="K134" s="120">
        <f>SUMIF($E$4:$E$122,"520-2",$K$4:$K$122)</f>
        <v>0</v>
      </c>
      <c r="L134" s="121"/>
      <c r="M134" s="121"/>
      <c r="N134" s="119">
        <f>SUMIF($E$4:$E$122,"520-2",$N$4:$N$122)</f>
        <v>0</v>
      </c>
      <c r="O134" s="121"/>
      <c r="P134" s="121"/>
      <c r="Q134" s="121"/>
      <c r="R134" s="121"/>
      <c r="S134" s="121"/>
      <c r="T134" s="121"/>
      <c r="U134" s="121"/>
      <c r="V134" s="121"/>
      <c r="W134" s="121"/>
      <c r="X134" s="119">
        <f>SUMIF($E$4:$E$122,"520-2",$X$4:$X$122)</f>
        <v>0</v>
      </c>
      <c r="Y134" s="119">
        <f>SUMIF($E$4:$E$122,"520-2",$Y$4:$Y$122)</f>
        <v>0</v>
      </c>
      <c r="Z134" s="119">
        <f>SUMIF($E$4:$E$115,"520-2",$Z$4:$Z$115)</f>
        <v>0</v>
      </c>
      <c r="AA134" s="121"/>
      <c r="AB134" s="119">
        <f>SUMIF($E$4:$E$122,"520-2",$AB$4:$AB$122)</f>
        <v>0</v>
      </c>
      <c r="AC134" s="122" t="e">
        <f t="shared" si="110"/>
        <v>#DIV/0!</v>
      </c>
      <c r="AD134" s="28">
        <f t="shared" ref="AD134" si="118">SUM(AE134:AY134)</f>
        <v>125000000</v>
      </c>
      <c r="AE134" s="120">
        <f>SUMIF($E$4:$E$122,"520-2",$AE$4:$AE$122)</f>
        <v>0</v>
      </c>
      <c r="AF134" s="120">
        <f>SUMIF($E$4:$E$122,"520-2",$AF$4:$AF$122)</f>
        <v>0</v>
      </c>
      <c r="AG134" s="120"/>
      <c r="AH134" s="120">
        <f>SUMIF($E$4:$E$122,"111",$AF$4:$AF$122)</f>
        <v>125000000</v>
      </c>
      <c r="AI134" s="120">
        <f>SUMIF($E$4:$E$122,"520-2",$AI$4:$AI$122)</f>
        <v>0</v>
      </c>
      <c r="AJ134" s="120">
        <f>SUMIF($E$4:$E$122,"520-2",$AJ$4:$AJ$122)</f>
        <v>0</v>
      </c>
      <c r="AK134" s="120">
        <f>SUMIF($E$4:$E$122,"520-2",$AK$4:$AK$122)</f>
        <v>0</v>
      </c>
      <c r="AL134" s="120">
        <f>SUMIF($E$4:$E$122,"520-2",$AL$4:$AL$122)</f>
        <v>0</v>
      </c>
      <c r="AM134" s="120">
        <f>SUMIF($E$4:$E$122,"520-2",$AM$4:$AM$122)</f>
        <v>0</v>
      </c>
      <c r="AN134" s="120">
        <f>SUMIF($E$4:$E$122,"520-2",$AN$4:$AN$122)</f>
        <v>0</v>
      </c>
      <c r="AO134" s="120">
        <f>SUMIF($E$4:$E$122,"520-2",$AO$4:$AO$122)</f>
        <v>0</v>
      </c>
      <c r="AP134" s="120">
        <f>SUMIF($E$4:$E$122,"520-2",$AP$4:$AP$122)</f>
        <v>0</v>
      </c>
      <c r="AQ134" s="120">
        <f>SUMIF($E$4:$E$122,"520-2",$AQ$4:$AQ$122)</f>
        <v>0</v>
      </c>
      <c r="AR134" s="120">
        <f>SUMIF($E$4:$E$122,"520-2",$AR$4:$AR$122)</f>
        <v>0</v>
      </c>
      <c r="AS134" s="120">
        <f>SUMIF($E$4:$E$122,"520-2",$AS$4:$AS$122)</f>
        <v>0</v>
      </c>
      <c r="AT134" s="120">
        <f>SUMIF($E$4:$E$122,"520-2",$AT$4:$AT$122)</f>
        <v>0</v>
      </c>
      <c r="AU134" s="120">
        <f>SUMIF($E$4:$E$122,"520-2",$AU$4:$AU$122)</f>
        <v>0</v>
      </c>
      <c r="AV134" s="120">
        <f>SUMIF($E$4:$E$122,"520-2",$AV$4:$AV$122)</f>
        <v>0</v>
      </c>
      <c r="AW134" s="120">
        <f>SUMIF($E$4:$E$122,"520-2",$AW$4:$AW$122)</f>
        <v>0</v>
      </c>
      <c r="AX134" s="120">
        <f>SUMIF($E$4:$E$122,"520-2",$AX$4:$AX$122)</f>
        <v>0</v>
      </c>
      <c r="AY134" s="120">
        <f>SUMIF($E$4:$E$122,"520-2",$AY$4:$AY$122)</f>
        <v>0</v>
      </c>
      <c r="AZ134" s="105" t="e">
        <f t="shared" si="111"/>
        <v>#DIV/0!</v>
      </c>
      <c r="BA134" s="28">
        <f t="shared" si="112"/>
        <v>0</v>
      </c>
      <c r="BB134" s="123"/>
      <c r="BC134" s="123"/>
      <c r="BD134" s="123"/>
      <c r="BE134" s="123"/>
      <c r="BF134" s="123">
        <f>SUMIF($E$4:$E$122,"520-2",$BF$4:$BF$122)</f>
        <v>0</v>
      </c>
      <c r="BG134" s="123"/>
      <c r="BH134" s="123"/>
      <c r="BI134" s="123"/>
      <c r="BJ134" s="123"/>
      <c r="BK134" s="123"/>
      <c r="BL134" s="123"/>
      <c r="BM134" s="123"/>
      <c r="BN134" s="123"/>
      <c r="BO134" s="123"/>
      <c r="BP134" s="123">
        <f>SUMIF($E$4:$E$122,"520-2",$BP$4:$BP$122)</f>
        <v>0</v>
      </c>
      <c r="BQ134" s="123"/>
      <c r="BR134" s="123"/>
      <c r="BS134" s="123">
        <f>SUMIF($E$4:$E$122,"520-2",$BS$4:$BS$122)</f>
        <v>0</v>
      </c>
      <c r="BT134" s="123">
        <f>SUMIF($E$4:$E$122,"520-2",$BT$4:$BT$122)</f>
        <v>0</v>
      </c>
      <c r="BU134" s="123">
        <f>SUMIF($E$4:$E$122,"520-2",$BU$4:$BU$122)</f>
        <v>0</v>
      </c>
      <c r="BV134" s="124">
        <f>SUMIF($E$4:$E$122,"520-2",$BV$4:$BV$122)</f>
        <v>0</v>
      </c>
      <c r="BW134" s="125" t="e">
        <f t="shared" si="113"/>
        <v>#DIV/0!</v>
      </c>
      <c r="BX134" s="28">
        <f t="shared" si="114"/>
        <v>32833600</v>
      </c>
      <c r="BY134" s="120">
        <f>SUMIF($E$4:$E$122,"520-2",$BY$4:$BY$122)</f>
        <v>0</v>
      </c>
      <c r="BZ134" s="120">
        <f>SUMIF($E$4:$E$122,"520-2",$BZ$4:$BZ$122)</f>
        <v>0</v>
      </c>
      <c r="CA134" s="120"/>
      <c r="CB134" s="120">
        <f>SUMIF($E$4:$E$122,"520-2",$CB$4:$CB$122)</f>
        <v>0</v>
      </c>
      <c r="CC134" s="120">
        <f>SUMIF($E$4:$E$122,"520-2",$CC$4:$CC$122)</f>
        <v>0</v>
      </c>
      <c r="CD134" s="120">
        <f>SUMIF($E$4:$E$122,"520-2",$CD$4:$CD$122)</f>
        <v>0</v>
      </c>
      <c r="CE134" s="120">
        <f>SUMIF($E$4:$E$122,"520-2",$CE$4:$CE$122)</f>
        <v>0</v>
      </c>
      <c r="CF134" s="120">
        <f>SUMIF($E$4:$E$122,"520-2",$CF$4:$CF$122)</f>
        <v>0</v>
      </c>
      <c r="CG134" s="120"/>
      <c r="CH134" s="120"/>
      <c r="CI134" s="120"/>
      <c r="CJ134" s="120"/>
      <c r="CK134" s="120"/>
      <c r="CL134" s="120">
        <f>SUMIF($E$4:$E$122,"520-2",$CL$4:$CL$122)</f>
        <v>0</v>
      </c>
      <c r="CM134" s="120">
        <f>SUMIF($E$4:$E$122,"520-2",$CM$4:$CM$122)</f>
        <v>0</v>
      </c>
      <c r="CN134" s="120"/>
      <c r="CO134" s="120"/>
      <c r="CP134" s="120">
        <f>SUMIF($E$4:$E$122,"111",$CP$4:$CP$122)</f>
        <v>0</v>
      </c>
      <c r="CQ134" s="120">
        <f>SUMIF($E$4:$E$122,"520-2",$CQ$4:$CQ$122)</f>
        <v>0</v>
      </c>
      <c r="CR134" s="120">
        <f>+'[3]ENERO 2017'!$H$908</f>
        <v>32833600</v>
      </c>
      <c r="CS134" s="126">
        <f>SUMIF($E$4:$E$122,"520-2",$CS$4:$CS$122)</f>
        <v>0</v>
      </c>
      <c r="CT134" s="25" t="e">
        <f t="shared" si="115"/>
        <v>#DIV/0!</v>
      </c>
      <c r="CU134" s="28">
        <f t="shared" si="116"/>
        <v>0</v>
      </c>
      <c r="CV134" s="124"/>
      <c r="CW134" s="124"/>
      <c r="CX134" s="124"/>
      <c r="CY134" s="124"/>
      <c r="CZ134" s="124"/>
      <c r="DA134" s="123"/>
      <c r="DB134" s="123"/>
      <c r="DC134" s="123"/>
      <c r="DD134" s="123"/>
      <c r="DE134" s="127"/>
      <c r="DF134" s="127"/>
      <c r="DG134" s="127"/>
      <c r="DH134" s="127"/>
      <c r="DI134" s="127"/>
      <c r="DJ134" s="127">
        <f>SUMIF($E$4:$E$122,"520-2",$DJ$4:$DJ$122)</f>
        <v>0</v>
      </c>
      <c r="DK134" s="127"/>
      <c r="DL134" s="127"/>
      <c r="DM134" s="127">
        <f>SUMIF($E$4:$E$122,"520-2",$DM$4:$DM$122)</f>
        <v>0</v>
      </c>
      <c r="DN134" s="127">
        <f>SUMIF($E$4:$E$122,"520-2",$DN$4:$DN$122)</f>
        <v>0</v>
      </c>
      <c r="DO134" s="127">
        <f>SUMIF($E$4:$E$122,"520-2",$DO$4:$DO$122)</f>
        <v>0</v>
      </c>
      <c r="DP134" s="127">
        <f>SUMIF($E$4:$E$122,"520-2",$DP$4:$DP$122)</f>
        <v>0</v>
      </c>
    </row>
    <row r="135" spans="3:120" ht="15.75" thickBot="1" x14ac:dyDescent="0.3">
      <c r="C135" s="176" t="s">
        <v>372</v>
      </c>
      <c r="D135" s="177"/>
      <c r="E135" s="132"/>
      <c r="F135" s="133"/>
      <c r="G135" s="134">
        <f>SUM(G127:G133)</f>
        <v>31837053487</v>
      </c>
      <c r="H135" s="134">
        <f t="shared" ref="H135:AB135" si="119">SUM(H127:H133)</f>
        <v>500683882</v>
      </c>
      <c r="I135" s="134">
        <f t="shared" si="119"/>
        <v>2882922911</v>
      </c>
      <c r="J135" s="134">
        <f t="shared" si="119"/>
        <v>290673084</v>
      </c>
      <c r="K135" s="134">
        <f t="shared" si="119"/>
        <v>12000000000</v>
      </c>
      <c r="L135" s="134">
        <f t="shared" si="119"/>
        <v>160000000</v>
      </c>
      <c r="M135" s="134">
        <f t="shared" si="119"/>
        <v>227821027</v>
      </c>
      <c r="N135" s="134">
        <f t="shared" si="119"/>
        <v>2111154640</v>
      </c>
      <c r="O135" s="134">
        <f t="shared" si="119"/>
        <v>301593520</v>
      </c>
      <c r="P135" s="134">
        <f t="shared" si="119"/>
        <v>276593520</v>
      </c>
      <c r="Q135" s="134">
        <f t="shared" si="119"/>
        <v>301593520</v>
      </c>
      <c r="R135" s="134">
        <f t="shared" si="119"/>
        <v>480000000</v>
      </c>
      <c r="S135" s="134">
        <f t="shared" si="119"/>
        <v>1940856</v>
      </c>
      <c r="T135" s="134">
        <f t="shared" si="119"/>
        <v>221734826</v>
      </c>
      <c r="U135" s="134">
        <f t="shared" si="119"/>
        <v>145276070</v>
      </c>
      <c r="V135" s="134">
        <f t="shared" si="119"/>
        <v>6119225925</v>
      </c>
      <c r="W135" s="134">
        <f t="shared" si="119"/>
        <v>1088378236</v>
      </c>
      <c r="X135" s="134">
        <f t="shared" si="119"/>
        <v>103081497</v>
      </c>
      <c r="Y135" s="134">
        <f t="shared" si="119"/>
        <v>1519582749</v>
      </c>
      <c r="Z135" s="134">
        <f t="shared" si="119"/>
        <v>1702623255</v>
      </c>
      <c r="AA135" s="134">
        <f t="shared" si="119"/>
        <v>53780728</v>
      </c>
      <c r="AB135" s="134">
        <f t="shared" si="119"/>
        <v>1348393241</v>
      </c>
      <c r="AC135" s="135">
        <f t="shared" si="110"/>
        <v>0.27792910272343757</v>
      </c>
      <c r="AD135" s="136">
        <f>SUM(AD127:AD133)</f>
        <v>8848443709</v>
      </c>
      <c r="AE135" s="136">
        <f t="shared" ref="AE135:AY135" si="120">SUM(AE127:AE133)</f>
        <v>298021182</v>
      </c>
      <c r="AF135" s="136">
        <f t="shared" si="120"/>
        <v>1906022727</v>
      </c>
      <c r="AG135" s="136">
        <f t="shared" si="120"/>
        <v>14782942</v>
      </c>
      <c r="AH135" s="136">
        <f t="shared" si="120"/>
        <v>0</v>
      </c>
      <c r="AI135" s="136">
        <f t="shared" si="120"/>
        <v>107872340</v>
      </c>
      <c r="AJ135" s="136">
        <f t="shared" si="120"/>
        <v>0</v>
      </c>
      <c r="AK135" s="136">
        <f t="shared" si="120"/>
        <v>664210910</v>
      </c>
      <c r="AL135" s="136">
        <f t="shared" si="120"/>
        <v>19081150</v>
      </c>
      <c r="AM135" s="136">
        <f t="shared" si="120"/>
        <v>26047800</v>
      </c>
      <c r="AN135" s="136">
        <f t="shared" si="120"/>
        <v>9169750</v>
      </c>
      <c r="AO135" s="136">
        <f t="shared" si="120"/>
        <v>58921834</v>
      </c>
      <c r="AP135" s="136">
        <f t="shared" si="120"/>
        <v>0</v>
      </c>
      <c r="AQ135" s="136">
        <f t="shared" si="120"/>
        <v>0</v>
      </c>
      <c r="AR135" s="136">
        <f t="shared" si="120"/>
        <v>0</v>
      </c>
      <c r="AS135" s="136">
        <f t="shared" si="120"/>
        <v>2737682618</v>
      </c>
      <c r="AT135" s="136">
        <f t="shared" si="120"/>
        <v>192229755</v>
      </c>
      <c r="AU135" s="136">
        <f t="shared" si="120"/>
        <v>0</v>
      </c>
      <c r="AV135" s="136">
        <f t="shared" si="120"/>
        <v>711075963</v>
      </c>
      <c r="AW135" s="136">
        <f t="shared" si="120"/>
        <v>1517397706</v>
      </c>
      <c r="AX135" s="136">
        <f t="shared" si="120"/>
        <v>0</v>
      </c>
      <c r="AY135" s="136">
        <f t="shared" si="120"/>
        <v>585927032</v>
      </c>
      <c r="AZ135" s="137">
        <f t="shared" si="111"/>
        <v>0.72207089727656237</v>
      </c>
      <c r="BA135" s="136">
        <f>SUM(BA127:BA133)</f>
        <v>22988609778</v>
      </c>
      <c r="BB135" s="136">
        <f t="shared" ref="BB135:BV135" si="121">SUM(BB127:BB133)</f>
        <v>202662700</v>
      </c>
      <c r="BC135" s="136">
        <f t="shared" si="121"/>
        <v>976900184</v>
      </c>
      <c r="BD135" s="136">
        <f t="shared" si="121"/>
        <v>275890142</v>
      </c>
      <c r="BE135" s="136">
        <f t="shared" si="121"/>
        <v>12000000000</v>
      </c>
      <c r="BF135" s="136">
        <f t="shared" si="121"/>
        <v>52127660</v>
      </c>
      <c r="BG135" s="136">
        <f t="shared" si="121"/>
        <v>227821027</v>
      </c>
      <c r="BH135" s="136">
        <f t="shared" si="121"/>
        <v>1446943730</v>
      </c>
      <c r="BI135" s="136">
        <f t="shared" si="121"/>
        <v>282512370</v>
      </c>
      <c r="BJ135" s="136">
        <f t="shared" si="121"/>
        <v>250545720</v>
      </c>
      <c r="BK135" s="136">
        <f t="shared" si="121"/>
        <v>292423770</v>
      </c>
      <c r="BL135" s="136">
        <f t="shared" si="121"/>
        <v>421078166</v>
      </c>
      <c r="BM135" s="136">
        <f t="shared" si="121"/>
        <v>1940856</v>
      </c>
      <c r="BN135" s="136">
        <f t="shared" si="121"/>
        <v>221734826</v>
      </c>
      <c r="BO135" s="136">
        <f t="shared" si="121"/>
        <v>145276070</v>
      </c>
      <c r="BP135" s="136">
        <f t="shared" si="121"/>
        <v>3381543307</v>
      </c>
      <c r="BQ135" s="136">
        <f t="shared" si="121"/>
        <v>896148481</v>
      </c>
      <c r="BR135" s="136">
        <f t="shared" si="121"/>
        <v>103081497</v>
      </c>
      <c r="BS135" s="136">
        <f t="shared" si="121"/>
        <v>808506786</v>
      </c>
      <c r="BT135" s="136">
        <f t="shared" si="121"/>
        <v>185225549</v>
      </c>
      <c r="BU135" s="136">
        <f t="shared" si="121"/>
        <v>53780728</v>
      </c>
      <c r="BV135" s="136">
        <f t="shared" si="121"/>
        <v>762466209</v>
      </c>
      <c r="BW135" s="138">
        <f t="shared" si="113"/>
        <v>0.21413365011255633</v>
      </c>
      <c r="BX135" s="139">
        <f>SUM(BX127:BX133)</f>
        <v>6817384472</v>
      </c>
      <c r="BY135" s="139">
        <f t="shared" ref="BY135:CS135" si="122">SUM(BY127:BY133)</f>
        <v>258021182</v>
      </c>
      <c r="BZ135" s="139">
        <f t="shared" si="122"/>
        <v>1160995085</v>
      </c>
      <c r="CA135" s="139">
        <f t="shared" si="122"/>
        <v>0</v>
      </c>
      <c r="CB135" s="139">
        <f t="shared" si="122"/>
        <v>0</v>
      </c>
      <c r="CC135" s="139">
        <f t="shared" si="122"/>
        <v>107847048</v>
      </c>
      <c r="CD135" s="139">
        <f t="shared" si="122"/>
        <v>0</v>
      </c>
      <c r="CE135" s="139">
        <f t="shared" si="122"/>
        <v>662247162</v>
      </c>
      <c r="CF135" s="139">
        <f t="shared" si="122"/>
        <v>17735950</v>
      </c>
      <c r="CG135" s="139">
        <f t="shared" si="122"/>
        <v>26047800</v>
      </c>
      <c r="CH135" s="139">
        <f t="shared" si="122"/>
        <v>9169750</v>
      </c>
      <c r="CI135" s="139">
        <f t="shared" si="122"/>
        <v>31733334</v>
      </c>
      <c r="CJ135" s="139">
        <f t="shared" si="122"/>
        <v>0</v>
      </c>
      <c r="CK135" s="139">
        <f t="shared" si="122"/>
        <v>0</v>
      </c>
      <c r="CL135" s="139">
        <f t="shared" si="122"/>
        <v>0</v>
      </c>
      <c r="CM135" s="139">
        <f t="shared" si="122"/>
        <v>1924652170</v>
      </c>
      <c r="CN135" s="139">
        <f t="shared" si="122"/>
        <v>149803615</v>
      </c>
      <c r="CO135" s="139">
        <f t="shared" si="122"/>
        <v>0</v>
      </c>
      <c r="CP135" s="139">
        <f t="shared" si="122"/>
        <v>540345479</v>
      </c>
      <c r="CQ135" s="139">
        <f t="shared" si="122"/>
        <v>1434924732</v>
      </c>
      <c r="CR135" s="139">
        <f t="shared" si="122"/>
        <v>0</v>
      </c>
      <c r="CS135" s="139">
        <f t="shared" si="122"/>
        <v>493861165</v>
      </c>
      <c r="CT135" s="140">
        <f t="shared" si="115"/>
        <v>0.78586634988744364</v>
      </c>
      <c r="CU135" s="134">
        <f ca="1">SUM(CU127:CU133)</f>
        <v>25019669015</v>
      </c>
      <c r="CV135" s="134">
        <f t="shared" ref="CV135:DP135" ca="1" si="123">SUM(CV127:CV133)</f>
        <v>242662700</v>
      </c>
      <c r="CW135" s="134">
        <f t="shared" si="123"/>
        <v>1721927826</v>
      </c>
      <c r="CX135" s="134">
        <f t="shared" si="123"/>
        <v>290673084</v>
      </c>
      <c r="CY135" s="134">
        <f t="shared" si="123"/>
        <v>12000000000</v>
      </c>
      <c r="CZ135" s="134">
        <f t="shared" si="123"/>
        <v>52152952</v>
      </c>
      <c r="DA135" s="134">
        <f t="shared" si="123"/>
        <v>227821027</v>
      </c>
      <c r="DB135" s="134">
        <f t="shared" si="123"/>
        <v>1448907478</v>
      </c>
      <c r="DC135" s="134">
        <f t="shared" si="123"/>
        <v>283857570</v>
      </c>
      <c r="DD135" s="134">
        <f t="shared" si="123"/>
        <v>250545720</v>
      </c>
      <c r="DE135" s="134">
        <f t="shared" si="123"/>
        <v>292423770</v>
      </c>
      <c r="DF135" s="134">
        <f t="shared" si="123"/>
        <v>448266666</v>
      </c>
      <c r="DG135" s="134">
        <f t="shared" si="123"/>
        <v>1940856</v>
      </c>
      <c r="DH135" s="134">
        <f t="shared" si="123"/>
        <v>221734826</v>
      </c>
      <c r="DI135" s="134">
        <f t="shared" si="123"/>
        <v>145276070</v>
      </c>
      <c r="DJ135" s="134">
        <f t="shared" si="123"/>
        <v>4194573755</v>
      </c>
      <c r="DK135" s="134">
        <f t="shared" si="123"/>
        <v>938574621</v>
      </c>
      <c r="DL135" s="134">
        <f t="shared" si="123"/>
        <v>103081497</v>
      </c>
      <c r="DM135" s="134">
        <f t="shared" si="123"/>
        <v>979237270</v>
      </c>
      <c r="DN135" s="134">
        <f t="shared" si="123"/>
        <v>267698523</v>
      </c>
      <c r="DO135" s="134">
        <f t="shared" si="123"/>
        <v>53780728</v>
      </c>
      <c r="DP135" s="134">
        <f t="shared" si="123"/>
        <v>854532076</v>
      </c>
    </row>
    <row r="136" spans="3:120" ht="15.75" thickTop="1" x14ac:dyDescent="0.25">
      <c r="G136" s="37">
        <f t="shared" ref="G136:AB136" si="124">+G125-G135</f>
        <v>0</v>
      </c>
      <c r="H136" s="37">
        <f t="shared" si="124"/>
        <v>0</v>
      </c>
      <c r="I136" s="37">
        <f t="shared" si="124"/>
        <v>0</v>
      </c>
      <c r="J136" s="37">
        <f t="shared" si="124"/>
        <v>0</v>
      </c>
      <c r="K136" s="37">
        <f t="shared" si="124"/>
        <v>0</v>
      </c>
      <c r="L136" s="37">
        <f t="shared" si="124"/>
        <v>0</v>
      </c>
      <c r="M136" s="37">
        <f t="shared" si="124"/>
        <v>0</v>
      </c>
      <c r="N136" s="37">
        <f t="shared" si="124"/>
        <v>0</v>
      </c>
      <c r="O136" s="37">
        <f t="shared" si="124"/>
        <v>0</v>
      </c>
      <c r="P136" s="37">
        <f t="shared" si="124"/>
        <v>0</v>
      </c>
      <c r="Q136" s="37">
        <f t="shared" si="124"/>
        <v>0</v>
      </c>
      <c r="R136" s="37">
        <f t="shared" si="124"/>
        <v>0</v>
      </c>
      <c r="S136" s="37">
        <f t="shared" si="124"/>
        <v>0</v>
      </c>
      <c r="T136" s="37">
        <f t="shared" si="124"/>
        <v>0</v>
      </c>
      <c r="U136" s="37">
        <f t="shared" si="124"/>
        <v>0</v>
      </c>
      <c r="V136" s="37">
        <f t="shared" si="124"/>
        <v>0</v>
      </c>
      <c r="W136" s="37">
        <f t="shared" si="124"/>
        <v>0</v>
      </c>
      <c r="X136" s="37">
        <f t="shared" si="124"/>
        <v>0</v>
      </c>
      <c r="Y136" s="37">
        <f t="shared" si="124"/>
        <v>0</v>
      </c>
      <c r="Z136" s="37">
        <f t="shared" si="124"/>
        <v>0</v>
      </c>
      <c r="AA136" s="37">
        <f t="shared" si="124"/>
        <v>0</v>
      </c>
      <c r="AB136" s="37">
        <f t="shared" si="124"/>
        <v>0</v>
      </c>
      <c r="AD136" s="37">
        <f t="shared" ref="AD136:AY136" si="125">+AD125-AD135</f>
        <v>0</v>
      </c>
      <c r="AE136" s="37">
        <f t="shared" si="125"/>
        <v>0</v>
      </c>
      <c r="AF136" s="37">
        <f t="shared" si="125"/>
        <v>0</v>
      </c>
      <c r="AG136" s="37">
        <f t="shared" si="125"/>
        <v>0</v>
      </c>
      <c r="AH136" s="37">
        <f t="shared" si="125"/>
        <v>0</v>
      </c>
      <c r="AI136" s="37">
        <f t="shared" si="125"/>
        <v>0</v>
      </c>
      <c r="AJ136" s="37">
        <f t="shared" si="125"/>
        <v>0</v>
      </c>
      <c r="AK136" s="37">
        <f t="shared" si="125"/>
        <v>0</v>
      </c>
      <c r="AL136" s="37">
        <f t="shared" si="125"/>
        <v>0</v>
      </c>
      <c r="AM136" s="37">
        <f t="shared" si="125"/>
        <v>0</v>
      </c>
      <c r="AN136" s="37">
        <f t="shared" si="125"/>
        <v>0</v>
      </c>
      <c r="AO136" s="37">
        <f t="shared" si="125"/>
        <v>0</v>
      </c>
      <c r="AP136" s="37">
        <f t="shared" si="125"/>
        <v>0</v>
      </c>
      <c r="AQ136" s="37">
        <f t="shared" si="125"/>
        <v>0</v>
      </c>
      <c r="AR136" s="37">
        <f t="shared" si="125"/>
        <v>0</v>
      </c>
      <c r="AS136" s="37">
        <f t="shared" si="125"/>
        <v>0</v>
      </c>
      <c r="AT136" s="37">
        <f t="shared" si="125"/>
        <v>0</v>
      </c>
      <c r="AU136" s="37">
        <f t="shared" si="125"/>
        <v>0</v>
      </c>
      <c r="AV136" s="37">
        <f t="shared" si="125"/>
        <v>0</v>
      </c>
      <c r="AW136" s="37">
        <f t="shared" si="125"/>
        <v>0</v>
      </c>
      <c r="AX136" s="37">
        <f t="shared" si="125"/>
        <v>0</v>
      </c>
      <c r="AY136" s="37">
        <f t="shared" si="125"/>
        <v>0</v>
      </c>
      <c r="BA136" s="37">
        <f t="shared" ref="BA136:BS136" si="126">+BA125-BA135</f>
        <v>0</v>
      </c>
      <c r="BB136" s="37">
        <f t="shared" si="126"/>
        <v>0</v>
      </c>
      <c r="BC136" s="37">
        <f t="shared" si="126"/>
        <v>0</v>
      </c>
      <c r="BD136" s="37">
        <f t="shared" si="126"/>
        <v>0</v>
      </c>
      <c r="BE136" s="37">
        <f t="shared" si="126"/>
        <v>0</v>
      </c>
      <c r="BF136" s="37">
        <f t="shared" si="126"/>
        <v>0</v>
      </c>
      <c r="BG136" s="37">
        <f t="shared" si="126"/>
        <v>0</v>
      </c>
      <c r="BH136" s="37">
        <f t="shared" si="126"/>
        <v>0</v>
      </c>
      <c r="BI136" s="37">
        <f t="shared" si="126"/>
        <v>0</v>
      </c>
      <c r="BJ136" s="37">
        <f t="shared" si="126"/>
        <v>0</v>
      </c>
      <c r="BK136" s="37">
        <f t="shared" si="126"/>
        <v>0</v>
      </c>
      <c r="BL136" s="37">
        <f t="shared" si="126"/>
        <v>0</v>
      </c>
      <c r="BM136" s="37">
        <f t="shared" si="126"/>
        <v>0</v>
      </c>
      <c r="BN136" s="37">
        <f t="shared" si="126"/>
        <v>0</v>
      </c>
      <c r="BO136" s="37">
        <f t="shared" si="126"/>
        <v>0</v>
      </c>
      <c r="BP136" s="37">
        <f t="shared" si="126"/>
        <v>0</v>
      </c>
      <c r="BQ136" s="37">
        <f t="shared" si="126"/>
        <v>0</v>
      </c>
      <c r="BR136" s="37">
        <f t="shared" si="126"/>
        <v>0</v>
      </c>
      <c r="BS136" s="37">
        <f t="shared" si="126"/>
        <v>0</v>
      </c>
      <c r="BT136" s="37">
        <f>+BT125-BT135</f>
        <v>0</v>
      </c>
      <c r="BU136" s="37">
        <f>+BU125-BU135</f>
        <v>0</v>
      </c>
      <c r="BV136" s="37">
        <f>+BV125-BV135</f>
        <v>0</v>
      </c>
      <c r="BX136" s="37">
        <f t="shared" ref="BX136:CS136" si="127">+BX125-BX135</f>
        <v>0</v>
      </c>
      <c r="BY136" s="37">
        <f t="shared" si="127"/>
        <v>0</v>
      </c>
      <c r="BZ136" s="37">
        <f t="shared" si="127"/>
        <v>0</v>
      </c>
      <c r="CA136" s="37">
        <f t="shared" si="127"/>
        <v>0</v>
      </c>
      <c r="CB136" s="37">
        <f t="shared" si="127"/>
        <v>0</v>
      </c>
      <c r="CC136" s="37">
        <f t="shared" si="127"/>
        <v>0</v>
      </c>
      <c r="CD136" s="37">
        <f t="shared" si="127"/>
        <v>0</v>
      </c>
      <c r="CE136" s="37">
        <f t="shared" si="127"/>
        <v>0</v>
      </c>
      <c r="CF136" s="37">
        <f t="shared" si="127"/>
        <v>0</v>
      </c>
      <c r="CG136" s="37">
        <f t="shared" si="127"/>
        <v>0</v>
      </c>
      <c r="CH136" s="37">
        <f t="shared" si="127"/>
        <v>0</v>
      </c>
      <c r="CI136" s="37">
        <f t="shared" si="127"/>
        <v>0</v>
      </c>
      <c r="CJ136" s="37">
        <f t="shared" si="127"/>
        <v>0</v>
      </c>
      <c r="CK136" s="37">
        <f t="shared" si="127"/>
        <v>0</v>
      </c>
      <c r="CL136" s="37">
        <f t="shared" si="127"/>
        <v>0</v>
      </c>
      <c r="CM136" s="37">
        <f t="shared" si="127"/>
        <v>0</v>
      </c>
      <c r="CN136" s="37">
        <f t="shared" si="127"/>
        <v>0</v>
      </c>
      <c r="CO136" s="37">
        <f t="shared" si="127"/>
        <v>0</v>
      </c>
      <c r="CP136" s="37">
        <f t="shared" si="127"/>
        <v>0</v>
      </c>
      <c r="CQ136" s="37">
        <f t="shared" si="127"/>
        <v>0</v>
      </c>
      <c r="CR136" s="37">
        <f t="shared" si="127"/>
        <v>0</v>
      </c>
      <c r="CS136" s="37">
        <f t="shared" si="127"/>
        <v>0</v>
      </c>
      <c r="CT136" s="37"/>
      <c r="CU136" s="37">
        <f t="shared" ref="CU136:DP136" ca="1" si="128">+CU125-CU135</f>
        <v>0</v>
      </c>
      <c r="CV136" s="37">
        <f t="shared" ca="1" si="128"/>
        <v>0</v>
      </c>
      <c r="CW136" s="37">
        <f t="shared" si="128"/>
        <v>0</v>
      </c>
      <c r="CX136" s="37">
        <f t="shared" si="128"/>
        <v>0</v>
      </c>
      <c r="CY136" s="37">
        <f t="shared" si="128"/>
        <v>0</v>
      </c>
      <c r="CZ136" s="37">
        <f t="shared" si="128"/>
        <v>0</v>
      </c>
      <c r="DA136" s="37">
        <f t="shared" si="128"/>
        <v>0</v>
      </c>
      <c r="DB136" s="37">
        <f t="shared" si="128"/>
        <v>0</v>
      </c>
      <c r="DC136" s="37">
        <f t="shared" si="128"/>
        <v>0</v>
      </c>
      <c r="DD136" s="37">
        <f t="shared" si="128"/>
        <v>0</v>
      </c>
      <c r="DE136" s="37">
        <f t="shared" si="128"/>
        <v>0</v>
      </c>
      <c r="DF136" s="37">
        <f t="shared" si="128"/>
        <v>0</v>
      </c>
      <c r="DG136" s="37">
        <f t="shared" si="128"/>
        <v>0</v>
      </c>
      <c r="DH136" s="37">
        <f t="shared" si="128"/>
        <v>0</v>
      </c>
      <c r="DI136" s="37">
        <f t="shared" si="128"/>
        <v>0</v>
      </c>
      <c r="DJ136" s="37">
        <f t="shared" si="128"/>
        <v>0</v>
      </c>
      <c r="DK136" s="37">
        <f t="shared" si="128"/>
        <v>0</v>
      </c>
      <c r="DL136" s="37">
        <f t="shared" si="128"/>
        <v>0</v>
      </c>
      <c r="DM136" s="37">
        <f t="shared" si="128"/>
        <v>0</v>
      </c>
      <c r="DN136" s="37">
        <f t="shared" si="128"/>
        <v>0</v>
      </c>
      <c r="DO136" s="37">
        <f t="shared" si="128"/>
        <v>0</v>
      </c>
      <c r="DP136" s="37">
        <f t="shared" si="128"/>
        <v>0</v>
      </c>
    </row>
    <row r="137" spans="3:120" x14ac:dyDescent="0.25">
      <c r="G137" s="37"/>
      <c r="H137" s="37"/>
      <c r="I137" s="37"/>
      <c r="J137" s="37"/>
      <c r="K137" s="37"/>
      <c r="L137" s="37"/>
      <c r="M137" s="37"/>
      <c r="N137" s="37"/>
      <c r="O137" s="37"/>
      <c r="P137" s="37"/>
      <c r="Q137" s="37"/>
      <c r="R137" s="37"/>
      <c r="S137" s="37"/>
      <c r="T137" s="37"/>
      <c r="U137" s="37"/>
      <c r="V137" s="37"/>
      <c r="W137" s="37"/>
      <c r="X137" s="37"/>
      <c r="Y137" s="37"/>
      <c r="Z137" s="37"/>
      <c r="AA137" s="37"/>
      <c r="AB137" s="37"/>
      <c r="AD137" s="37">
        <f>+AD135+BA135</f>
        <v>31837053487</v>
      </c>
      <c r="AE137" s="37"/>
      <c r="AF137" s="37"/>
      <c r="AG137" s="37"/>
      <c r="AH137" s="37"/>
      <c r="AI137" s="37"/>
      <c r="AJ137" s="37"/>
      <c r="AK137" s="37"/>
      <c r="AL137" s="37"/>
      <c r="AM137" s="37"/>
      <c r="AN137" s="37"/>
      <c r="AO137" s="37"/>
      <c r="AP137" s="37"/>
      <c r="AQ137" s="37"/>
      <c r="AR137" s="37"/>
      <c r="AS137" s="37"/>
      <c r="AT137" s="37"/>
      <c r="AU137" s="37"/>
      <c r="AV137" s="37"/>
      <c r="AW137" s="37"/>
      <c r="AX137" s="37"/>
      <c r="AY137" s="37"/>
      <c r="BA137" s="37"/>
      <c r="BB137" s="37"/>
      <c r="BC137" s="37"/>
      <c r="BD137" s="37"/>
      <c r="BE137" s="37"/>
      <c r="BF137" s="37"/>
      <c r="BG137" s="37"/>
      <c r="BH137" s="37"/>
      <c r="BI137" s="37"/>
      <c r="BJ137" s="37"/>
      <c r="BK137" s="37"/>
      <c r="BL137" s="37"/>
      <c r="BM137" s="37"/>
      <c r="BN137" s="37"/>
      <c r="BO137" s="37"/>
      <c r="BP137" s="37"/>
      <c r="BQ137" s="37"/>
      <c r="BR137" s="37"/>
      <c r="BS137" s="37"/>
      <c r="BT137" s="37"/>
      <c r="BU137" s="37"/>
      <c r="BV137" s="37"/>
      <c r="BX137" s="37">
        <f ca="1">+BX135+CU135</f>
        <v>31837053487</v>
      </c>
      <c r="BY137" s="37"/>
      <c r="BZ137" s="37"/>
      <c r="CA137" s="37"/>
      <c r="CB137" s="37"/>
      <c r="CC137" s="37"/>
      <c r="CD137" s="37"/>
      <c r="CE137" s="37"/>
      <c r="CF137" s="37"/>
      <c r="CG137" s="37"/>
      <c r="CH137" s="37"/>
      <c r="CI137" s="37"/>
      <c r="CJ137" s="37"/>
      <c r="CK137" s="37"/>
      <c r="CL137" s="37"/>
      <c r="CM137" s="37"/>
      <c r="CN137" s="37"/>
      <c r="CO137" s="37"/>
      <c r="CP137" s="37"/>
      <c r="CQ137" s="37"/>
      <c r="CR137" s="37"/>
      <c r="CS137" s="37"/>
      <c r="CT137" s="37"/>
      <c r="CU137" s="37"/>
      <c r="CV137" s="37"/>
      <c r="CW137" s="37"/>
      <c r="CX137" s="37"/>
      <c r="CY137" s="37"/>
      <c r="CZ137" s="37"/>
      <c r="DA137" s="37"/>
      <c r="DB137" s="37"/>
      <c r="DC137" s="37"/>
      <c r="DD137" s="37"/>
      <c r="DE137" s="37"/>
      <c r="DF137" s="37"/>
      <c r="DG137" s="37"/>
      <c r="DH137" s="37"/>
      <c r="DI137" s="37"/>
      <c r="DJ137" s="37"/>
      <c r="DK137" s="37"/>
      <c r="DL137" s="37"/>
      <c r="DM137" s="37"/>
      <c r="DN137" s="37"/>
      <c r="DO137" s="37"/>
      <c r="DP137" s="37"/>
    </row>
    <row r="138" spans="3:120" x14ac:dyDescent="0.25">
      <c r="F138" s="37"/>
      <c r="G138" s="37"/>
      <c r="H138" s="37"/>
      <c r="I138" s="37"/>
      <c r="J138" s="37"/>
      <c r="K138" s="37"/>
      <c r="L138" s="37"/>
      <c r="M138" s="37"/>
      <c r="N138" s="37"/>
      <c r="O138" s="37"/>
      <c r="P138" s="37"/>
      <c r="Q138" s="37"/>
      <c r="R138" s="37"/>
      <c r="S138" s="37"/>
      <c r="T138" s="37"/>
      <c r="U138" s="37"/>
      <c r="V138" s="37"/>
      <c r="W138" s="37"/>
      <c r="X138" s="37"/>
      <c r="Y138" s="37"/>
      <c r="Z138" s="37"/>
      <c r="AA138" s="37"/>
      <c r="AB138" s="37"/>
      <c r="AD138" s="37"/>
      <c r="AE138" s="37"/>
      <c r="AF138" s="37"/>
      <c r="AG138" s="37"/>
      <c r="AH138" s="37"/>
      <c r="AI138" s="37"/>
      <c r="AJ138" s="37"/>
      <c r="AK138" s="37"/>
      <c r="AL138" s="37"/>
      <c r="AM138" s="37"/>
      <c r="AN138" s="37"/>
      <c r="AO138" s="37"/>
      <c r="AP138" s="37"/>
      <c r="AQ138" s="37"/>
      <c r="AR138" s="37"/>
      <c r="AS138" s="37"/>
      <c r="AT138" s="37"/>
      <c r="AU138" s="37"/>
      <c r="AV138" s="37"/>
      <c r="AW138" s="37"/>
      <c r="AX138" s="37"/>
      <c r="AY138" s="37"/>
      <c r="BA138" s="37"/>
      <c r="BB138" s="37"/>
      <c r="BC138" s="37"/>
      <c r="BD138" s="37"/>
      <c r="BE138" s="37"/>
      <c r="BF138" s="37"/>
      <c r="BG138" s="37"/>
      <c r="BH138" s="37"/>
      <c r="BI138" s="37"/>
      <c r="BJ138" s="37"/>
      <c r="BK138" s="37"/>
      <c r="BL138" s="37"/>
      <c r="BM138" s="37"/>
      <c r="BN138" s="37"/>
      <c r="BO138" s="37"/>
      <c r="BP138" s="37"/>
      <c r="BQ138" s="37"/>
      <c r="BR138" s="37"/>
      <c r="BS138" s="37"/>
      <c r="BT138" s="37"/>
      <c r="BU138" s="37"/>
      <c r="BV138" s="37"/>
      <c r="BX138" s="37"/>
      <c r="BY138" s="37"/>
      <c r="BZ138" s="37"/>
      <c r="CA138" s="37"/>
      <c r="CB138" s="37"/>
      <c r="CC138" s="37"/>
      <c r="CD138" s="37"/>
      <c r="CE138" s="37"/>
      <c r="CF138" s="37"/>
      <c r="CG138" s="37"/>
      <c r="CH138" s="37"/>
      <c r="CI138" s="37"/>
      <c r="CJ138" s="37"/>
      <c r="CK138" s="37"/>
      <c r="CL138" s="37"/>
      <c r="CM138" s="37"/>
      <c r="CN138" s="37"/>
      <c r="CO138" s="37"/>
      <c r="CP138" s="37"/>
      <c r="CQ138" s="37"/>
      <c r="CR138" s="37"/>
      <c r="CS138" s="37"/>
      <c r="CT138" s="37"/>
      <c r="CU138" s="37"/>
      <c r="CV138" s="37"/>
      <c r="CW138" s="37"/>
      <c r="CX138" s="37"/>
      <c r="CY138" s="37"/>
      <c r="CZ138" s="37"/>
      <c r="DA138" s="37"/>
      <c r="DB138" s="37"/>
      <c r="DC138" s="37"/>
      <c r="DD138" s="37"/>
      <c r="DE138" s="37"/>
      <c r="DF138" s="37"/>
      <c r="DG138" s="37"/>
      <c r="DH138" s="37"/>
      <c r="DI138" s="37"/>
      <c r="DJ138" s="37"/>
      <c r="DK138" s="37"/>
      <c r="DL138" s="37"/>
      <c r="DM138" s="37"/>
      <c r="DN138" s="37"/>
      <c r="DO138" s="37"/>
      <c r="DP138" s="37"/>
    </row>
    <row r="139" spans="3:120" x14ac:dyDescent="0.25">
      <c r="C139" s="141"/>
      <c r="D139" s="142"/>
      <c r="E139" s="143"/>
      <c r="F139" s="144"/>
      <c r="G139" s="145"/>
      <c r="AD139" s="37"/>
      <c r="AT139" s="37"/>
    </row>
    <row r="140" spans="3:120" x14ac:dyDescent="0.25">
      <c r="D140" s="142"/>
      <c r="F140" s="37"/>
      <c r="G140" s="145"/>
      <c r="H140" s="37"/>
      <c r="AB140" s="37"/>
      <c r="AF140" s="37"/>
      <c r="AG140" s="37"/>
      <c r="AH140" s="37"/>
      <c r="BX140" s="37"/>
      <c r="CB140" s="37"/>
    </row>
    <row r="141" spans="3:120" x14ac:dyDescent="0.25">
      <c r="D141" s="142"/>
      <c r="F141" s="37"/>
      <c r="G141" s="145"/>
      <c r="X141" s="37"/>
      <c r="AD141" s="37"/>
      <c r="AF141" s="37"/>
      <c r="AG141" s="37"/>
      <c r="AH141" s="37"/>
      <c r="BX141" s="37"/>
    </row>
    <row r="142" spans="3:120" x14ac:dyDescent="0.25">
      <c r="D142" s="146"/>
      <c r="F142" s="37"/>
      <c r="G142" s="145"/>
      <c r="AF142" s="37"/>
      <c r="AG142" s="37"/>
      <c r="AH142" s="37"/>
    </row>
    <row r="143" spans="3:120" x14ac:dyDescent="0.25">
      <c r="D143" s="146"/>
      <c r="F143" s="37"/>
      <c r="AF143" s="37"/>
      <c r="AG143" s="37"/>
      <c r="AH143" s="37"/>
    </row>
    <row r="144" spans="3:120" x14ac:dyDescent="0.25">
      <c r="D144" s="147"/>
      <c r="E144" s="148"/>
      <c r="F144" s="149"/>
      <c r="Z144" s="37"/>
      <c r="AD144" s="37"/>
      <c r="AF144" s="37"/>
      <c r="AG144" s="37"/>
      <c r="AH144" s="37"/>
    </row>
    <row r="145" spans="6:34" x14ac:dyDescent="0.25">
      <c r="F145" s="37"/>
      <c r="G145" s="37"/>
      <c r="I145" s="37"/>
      <c r="AF145" s="37"/>
      <c r="AG145" s="37"/>
      <c r="AH145" s="37"/>
    </row>
    <row r="146" spans="6:34" x14ac:dyDescent="0.25">
      <c r="AF146" s="37"/>
      <c r="AG146" s="37"/>
      <c r="AH146" s="37"/>
    </row>
    <row r="147" spans="6:34" x14ac:dyDescent="0.25">
      <c r="AF147" s="37"/>
      <c r="AG147" s="37"/>
    </row>
    <row r="148" spans="6:34" x14ac:dyDescent="0.25">
      <c r="AF148" s="37"/>
      <c r="AG148" s="37"/>
    </row>
    <row r="149" spans="6:34" x14ac:dyDescent="0.25">
      <c r="AH149" s="37"/>
    </row>
  </sheetData>
  <mergeCells count="71">
    <mergeCell ref="C2:C3"/>
    <mergeCell ref="D2:D3"/>
    <mergeCell ref="E2:E3"/>
    <mergeCell ref="U1:U3"/>
    <mergeCell ref="F2:F3"/>
    <mergeCell ref="C1:F1"/>
    <mergeCell ref="R1:R3"/>
    <mergeCell ref="S1:S3"/>
    <mergeCell ref="T1:T3"/>
    <mergeCell ref="M1:M3"/>
    <mergeCell ref="N1:N3"/>
    <mergeCell ref="O1:O3"/>
    <mergeCell ref="P1:P3"/>
    <mergeCell ref="Q1:Q3"/>
    <mergeCell ref="B4:B8"/>
    <mergeCell ref="B9:B13"/>
    <mergeCell ref="B14:B17"/>
    <mergeCell ref="B29:B31"/>
    <mergeCell ref="A2:A3"/>
    <mergeCell ref="B2:B3"/>
    <mergeCell ref="A87:A90"/>
    <mergeCell ref="B88:B90"/>
    <mergeCell ref="A51:A58"/>
    <mergeCell ref="B51:B53"/>
    <mergeCell ref="B57:B58"/>
    <mergeCell ref="A72:A81"/>
    <mergeCell ref="B72:B74"/>
    <mergeCell ref="B76:B82"/>
    <mergeCell ref="A83:A86"/>
    <mergeCell ref="B83:B84"/>
    <mergeCell ref="B59:B60"/>
    <mergeCell ref="A62:A70"/>
    <mergeCell ref="B62:B64"/>
    <mergeCell ref="B68:B70"/>
    <mergeCell ref="B71:E71"/>
    <mergeCell ref="B91:F91"/>
    <mergeCell ref="A106:A115"/>
    <mergeCell ref="B107:B108"/>
    <mergeCell ref="B109:B115"/>
    <mergeCell ref="A116:A122"/>
    <mergeCell ref="B116:B119"/>
    <mergeCell ref="A92:A101"/>
    <mergeCell ref="B92:B94"/>
    <mergeCell ref="B97:B98"/>
    <mergeCell ref="B99:B100"/>
    <mergeCell ref="AA1:AA3"/>
    <mergeCell ref="B123:D123"/>
    <mergeCell ref="C125:E125"/>
    <mergeCell ref="C135:D135"/>
    <mergeCell ref="G1:G3"/>
    <mergeCell ref="H1:H3"/>
    <mergeCell ref="I1:I3"/>
    <mergeCell ref="B102:B104"/>
    <mergeCell ref="B105:F105"/>
    <mergeCell ref="B32:B33"/>
    <mergeCell ref="B35:E35"/>
    <mergeCell ref="B36:B42"/>
    <mergeCell ref="B44:B50"/>
    <mergeCell ref="J1:J3"/>
    <mergeCell ref="K1:K3"/>
    <mergeCell ref="L1:L3"/>
    <mergeCell ref="V1:V3"/>
    <mergeCell ref="W1:W3"/>
    <mergeCell ref="X1:X3"/>
    <mergeCell ref="Y1:Y3"/>
    <mergeCell ref="Z1:Z3"/>
    <mergeCell ref="CT1:CU2"/>
    <mergeCell ref="BW1:BX2"/>
    <mergeCell ref="AB1:AB3"/>
    <mergeCell ref="AZ1:BA2"/>
    <mergeCell ref="AC1:AD2"/>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U149"/>
  <sheetViews>
    <sheetView showGridLines="0" tabSelected="1" zoomScaleNormal="100" zoomScalePageLayoutView="50" workbookViewId="0">
      <pane xSplit="3" ySplit="3" topLeftCell="D4" activePane="bottomRight" state="frozen"/>
      <selection activeCell="Z102" sqref="Z102"/>
      <selection pane="topRight" activeCell="Z102" sqref="Z102"/>
      <selection pane="bottomLeft" activeCell="Z102" sqref="Z102"/>
      <selection pane="bottomRight" activeCell="DR142" sqref="DR142"/>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hidden="1" customWidth="1"/>
    <col min="6" max="6" width="14.28515625" hidden="1" customWidth="1"/>
    <col min="7" max="7" width="16.85546875" customWidth="1"/>
    <col min="8" max="8" width="12.140625" hidden="1" customWidth="1"/>
    <col min="9"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1.140625" hidden="1" customWidth="1"/>
    <col min="22" max="22" width="14" hidden="1" customWidth="1"/>
    <col min="23" max="23" width="13.7109375" hidden="1" customWidth="1"/>
    <col min="24" max="24" width="12" hidden="1" customWidth="1"/>
    <col min="25" max="25" width="13.5703125" hidden="1" customWidth="1"/>
    <col min="26" max="26" width="13.28515625" hidden="1" customWidth="1"/>
    <col min="27" max="27" width="11.140625" hidden="1" customWidth="1"/>
    <col min="28" max="28" width="13.85546875" hidden="1" customWidth="1"/>
    <col min="29" max="29" width="8.28515625" customWidth="1"/>
    <col min="30" max="30" width="14.710937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7.7109375" hidden="1" customWidth="1"/>
    <col min="48" max="48" width="13.42578125" hidden="1" customWidth="1"/>
    <col min="49" max="49" width="14.8554687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5.140625" customWidth="1"/>
    <col min="122" max="122" width="26.42578125" customWidth="1"/>
    <col min="123" max="123" width="15.7109375" customWidth="1"/>
    <col min="124" max="124" width="14.85546875" customWidth="1"/>
  </cols>
  <sheetData>
    <row r="1" spans="1:125" ht="15" customHeight="1" x14ac:dyDescent="0.3">
      <c r="C1" s="229" t="s">
        <v>0</v>
      </c>
      <c r="D1" s="230"/>
      <c r="E1" s="230"/>
      <c r="F1" s="231"/>
      <c r="G1" s="244" t="s">
        <v>11</v>
      </c>
      <c r="H1" s="244" t="s">
        <v>11</v>
      </c>
      <c r="I1" s="244" t="s">
        <v>11</v>
      </c>
      <c r="J1" s="244" t="s">
        <v>11</v>
      </c>
      <c r="K1" s="244" t="s">
        <v>11</v>
      </c>
      <c r="L1" s="244" t="s">
        <v>11</v>
      </c>
      <c r="M1" s="244" t="s">
        <v>11</v>
      </c>
      <c r="N1" s="244" t="s">
        <v>11</v>
      </c>
      <c r="O1" s="244" t="s">
        <v>11</v>
      </c>
      <c r="P1" s="244" t="s">
        <v>11</v>
      </c>
      <c r="Q1" s="244" t="s">
        <v>11</v>
      </c>
      <c r="R1" s="244" t="s">
        <v>11</v>
      </c>
      <c r="S1" s="244" t="s">
        <v>11</v>
      </c>
      <c r="T1" s="244" t="s">
        <v>11</v>
      </c>
      <c r="U1" s="244" t="s">
        <v>11</v>
      </c>
      <c r="V1" s="244" t="s">
        <v>11</v>
      </c>
      <c r="W1" s="244" t="s">
        <v>11</v>
      </c>
      <c r="X1" s="244" t="s">
        <v>11</v>
      </c>
      <c r="Y1" s="244" t="s">
        <v>11</v>
      </c>
      <c r="Z1" s="244" t="s">
        <v>11</v>
      </c>
      <c r="AA1" s="244" t="s">
        <v>11</v>
      </c>
      <c r="AB1" s="244" t="s">
        <v>11</v>
      </c>
      <c r="AC1" s="243" t="s">
        <v>376</v>
      </c>
      <c r="AD1" s="243"/>
      <c r="AE1" s="152"/>
      <c r="AF1" s="152"/>
      <c r="AG1" s="152"/>
      <c r="AH1" s="152"/>
      <c r="AI1" s="152"/>
      <c r="AJ1" s="152"/>
      <c r="AK1" s="152"/>
      <c r="AL1" s="152"/>
      <c r="AM1" s="152"/>
      <c r="AN1" s="152"/>
      <c r="AO1" s="152"/>
      <c r="AP1" s="152"/>
      <c r="AQ1" s="152"/>
      <c r="AR1" s="152"/>
      <c r="AS1" s="152"/>
      <c r="AT1" s="152"/>
      <c r="AU1" s="152"/>
      <c r="AV1" s="152"/>
      <c r="AW1" s="152"/>
      <c r="AX1" s="152"/>
      <c r="AY1" s="153"/>
      <c r="AZ1" s="247" t="s">
        <v>373</v>
      </c>
      <c r="BA1" s="248"/>
      <c r="BB1" s="156" t="s">
        <v>3</v>
      </c>
      <c r="BC1" s="157"/>
      <c r="BD1" s="157"/>
      <c r="BE1" s="157"/>
      <c r="BF1" s="157"/>
      <c r="BG1" s="157"/>
      <c r="BH1" s="157"/>
      <c r="BI1" s="157"/>
      <c r="BJ1" s="157"/>
      <c r="BK1" s="157"/>
      <c r="BL1" s="157"/>
      <c r="BM1" s="157"/>
      <c r="BN1" s="157"/>
      <c r="BO1" s="157"/>
      <c r="BP1" s="157"/>
      <c r="BQ1" s="157"/>
      <c r="BR1" s="157"/>
      <c r="BS1" s="157"/>
      <c r="BT1" s="157"/>
      <c r="BU1" s="157"/>
      <c r="BV1" s="157"/>
      <c r="BW1" s="243" t="s">
        <v>375</v>
      </c>
      <c r="BX1" s="243"/>
      <c r="BY1" s="157"/>
      <c r="BZ1" s="157"/>
      <c r="CA1" s="157"/>
      <c r="CB1" s="157"/>
      <c r="CC1" s="157"/>
      <c r="CD1" s="157"/>
      <c r="CE1" s="157"/>
      <c r="CF1" s="157"/>
      <c r="CG1" s="157"/>
      <c r="CH1" s="157"/>
      <c r="CI1" s="157"/>
      <c r="CJ1" s="157"/>
      <c r="CK1" s="157"/>
      <c r="CL1" s="157"/>
      <c r="CM1" s="157"/>
      <c r="CN1" s="157"/>
      <c r="CO1" s="157"/>
      <c r="CP1" s="157"/>
      <c r="CQ1" s="157"/>
      <c r="CR1" s="157"/>
      <c r="CS1" s="158"/>
      <c r="CT1" s="239" t="s">
        <v>377</v>
      </c>
      <c r="CU1" s="240"/>
      <c r="CV1" s="157"/>
      <c r="CW1" s="157"/>
      <c r="CX1" s="157"/>
      <c r="CY1" s="157"/>
      <c r="CZ1" s="157"/>
      <c r="DA1" s="157"/>
      <c r="DB1" s="157"/>
      <c r="DC1" s="157"/>
      <c r="DD1" s="157"/>
      <c r="DE1" s="157"/>
      <c r="DF1" s="157"/>
      <c r="DG1" s="157"/>
      <c r="DH1" s="157"/>
      <c r="DI1" s="157"/>
      <c r="DJ1" s="157"/>
      <c r="DK1" s="157"/>
      <c r="DL1" s="157"/>
      <c r="DM1" s="157"/>
      <c r="DN1" s="157"/>
      <c r="DO1" s="157"/>
      <c r="DP1" s="157"/>
    </row>
    <row r="2" spans="1:125" ht="26.25" customHeight="1" x14ac:dyDescent="0.25">
      <c r="A2" s="224" t="s">
        <v>5</v>
      </c>
      <c r="B2" s="224" t="s">
        <v>6</v>
      </c>
      <c r="C2" s="222" t="s">
        <v>7</v>
      </c>
      <c r="D2" s="222" t="s">
        <v>8</v>
      </c>
      <c r="E2" s="225" t="s">
        <v>9</v>
      </c>
      <c r="F2" s="222" t="s">
        <v>10</v>
      </c>
      <c r="G2" s="245"/>
      <c r="H2" s="245"/>
      <c r="I2" s="245"/>
      <c r="J2" s="245"/>
      <c r="K2" s="245"/>
      <c r="L2" s="245"/>
      <c r="M2" s="245"/>
      <c r="N2" s="245"/>
      <c r="O2" s="245"/>
      <c r="P2" s="245"/>
      <c r="Q2" s="245"/>
      <c r="R2" s="245"/>
      <c r="S2" s="245"/>
      <c r="T2" s="245"/>
      <c r="U2" s="245"/>
      <c r="V2" s="245"/>
      <c r="W2" s="245"/>
      <c r="X2" s="245"/>
      <c r="Y2" s="245"/>
      <c r="Z2" s="245"/>
      <c r="AA2" s="245"/>
      <c r="AB2" s="245"/>
      <c r="AC2" s="243"/>
      <c r="AD2" s="243"/>
      <c r="AE2" s="9"/>
      <c r="AF2" s="9"/>
      <c r="AG2" s="9"/>
      <c r="AH2" s="9"/>
      <c r="AI2" s="9"/>
      <c r="AJ2" s="9"/>
      <c r="AK2" s="9"/>
      <c r="AL2" s="9"/>
      <c r="AM2" s="9"/>
      <c r="AN2" s="9"/>
      <c r="AO2" s="9"/>
      <c r="AP2" s="9"/>
      <c r="AQ2" s="9"/>
      <c r="AR2" s="9"/>
      <c r="AS2" s="9"/>
      <c r="AT2" s="9"/>
      <c r="AU2" s="9"/>
      <c r="AV2" s="9"/>
      <c r="AW2" s="9"/>
      <c r="AX2" s="9"/>
      <c r="AY2" s="155"/>
      <c r="AZ2" s="249"/>
      <c r="BA2" s="250"/>
      <c r="BB2" s="159" t="s">
        <v>13</v>
      </c>
      <c r="BC2" s="160"/>
      <c r="BD2" s="160"/>
      <c r="BE2" s="160"/>
      <c r="BF2" s="160"/>
      <c r="BG2" s="160"/>
      <c r="BH2" s="160"/>
      <c r="BI2" s="160"/>
      <c r="BJ2" s="160"/>
      <c r="BK2" s="160"/>
      <c r="BL2" s="161"/>
      <c r="BM2" s="159" t="s">
        <v>13</v>
      </c>
      <c r="BN2" s="160"/>
      <c r="BO2" s="160"/>
      <c r="BP2" s="160"/>
      <c r="BQ2" s="160"/>
      <c r="BR2" s="160"/>
      <c r="BS2" s="160"/>
      <c r="BT2" s="160"/>
      <c r="BU2" s="160"/>
      <c r="BV2" s="161"/>
      <c r="BW2" s="243"/>
      <c r="BX2" s="243"/>
      <c r="BY2" s="154" t="s">
        <v>14</v>
      </c>
      <c r="BZ2" s="9"/>
      <c r="CA2" s="9"/>
      <c r="CB2" s="9"/>
      <c r="CC2" s="9"/>
      <c r="CD2" s="9"/>
      <c r="CE2" s="9"/>
      <c r="CF2" s="9"/>
      <c r="CG2" s="9"/>
      <c r="CH2" s="9"/>
      <c r="CI2" s="9"/>
      <c r="CJ2" s="9"/>
      <c r="CK2" s="9"/>
      <c r="CL2" s="9"/>
      <c r="CM2" s="9"/>
      <c r="CN2" s="9"/>
      <c r="CO2" s="9"/>
      <c r="CP2" s="9"/>
      <c r="CQ2" s="9"/>
      <c r="CR2" s="9"/>
      <c r="CS2" s="155"/>
      <c r="CT2" s="241"/>
      <c r="CU2" s="242"/>
      <c r="CV2" s="160"/>
      <c r="CW2" s="160"/>
      <c r="CX2" s="160"/>
      <c r="CY2" s="160"/>
      <c r="CZ2" s="160"/>
      <c r="DA2" s="160"/>
      <c r="DB2" s="160"/>
      <c r="DC2" s="160"/>
      <c r="DD2" s="160"/>
      <c r="DE2" s="160"/>
      <c r="DF2" s="160"/>
      <c r="DG2" s="160" t="s">
        <v>13</v>
      </c>
      <c r="DH2" s="160"/>
      <c r="DI2" s="160"/>
      <c r="DJ2" s="160"/>
      <c r="DK2" s="160"/>
      <c r="DL2" s="160"/>
      <c r="DM2" s="160"/>
      <c r="DN2" s="160"/>
      <c r="DO2" s="160"/>
      <c r="DP2" s="161"/>
    </row>
    <row r="3" spans="1:125" s="18" customFormat="1" ht="39" customHeight="1" x14ac:dyDescent="0.2">
      <c r="A3" s="224"/>
      <c r="B3" s="224"/>
      <c r="C3" s="223"/>
      <c r="D3" s="223"/>
      <c r="E3" s="226"/>
      <c r="F3" s="223"/>
      <c r="G3" s="246"/>
      <c r="H3" s="246"/>
      <c r="I3" s="246"/>
      <c r="J3" s="246"/>
      <c r="K3" s="246"/>
      <c r="L3" s="246"/>
      <c r="M3" s="246"/>
      <c r="N3" s="246"/>
      <c r="O3" s="246"/>
      <c r="P3" s="246"/>
      <c r="Q3" s="246"/>
      <c r="R3" s="246"/>
      <c r="S3" s="246"/>
      <c r="T3" s="246"/>
      <c r="U3" s="246"/>
      <c r="V3" s="246"/>
      <c r="W3" s="246"/>
      <c r="X3" s="246"/>
      <c r="Y3" s="246"/>
      <c r="Z3" s="246"/>
      <c r="AA3" s="246"/>
      <c r="AB3" s="246"/>
      <c r="AC3" s="151" t="s">
        <v>37</v>
      </c>
      <c r="AD3" s="151" t="s">
        <v>374</v>
      </c>
      <c r="AE3" s="13" t="s">
        <v>16</v>
      </c>
      <c r="AF3" s="13" t="s">
        <v>17</v>
      </c>
      <c r="AG3" s="13" t="s">
        <v>18</v>
      </c>
      <c r="AH3" s="13" t="s">
        <v>19</v>
      </c>
      <c r="AI3" s="13" t="s">
        <v>20</v>
      </c>
      <c r="AJ3" s="13" t="s">
        <v>21</v>
      </c>
      <c r="AK3" s="13" t="s">
        <v>22</v>
      </c>
      <c r="AL3" s="13" t="s">
        <v>23</v>
      </c>
      <c r="AM3" s="13" t="s">
        <v>24</v>
      </c>
      <c r="AN3" s="13" t="s">
        <v>25</v>
      </c>
      <c r="AO3" s="13" t="s">
        <v>26</v>
      </c>
      <c r="AP3" s="13" t="s">
        <v>27</v>
      </c>
      <c r="AQ3" s="13" t="s">
        <v>28</v>
      </c>
      <c r="AR3" s="13" t="s">
        <v>29</v>
      </c>
      <c r="AS3" s="13" t="s">
        <v>30</v>
      </c>
      <c r="AT3" s="13" t="s">
        <v>31</v>
      </c>
      <c r="AU3" s="13" t="s">
        <v>32</v>
      </c>
      <c r="AV3" s="13" t="s">
        <v>33</v>
      </c>
      <c r="AW3" s="13" t="s">
        <v>34</v>
      </c>
      <c r="AX3" s="13" t="s">
        <v>35</v>
      </c>
      <c r="AY3" s="13" t="s">
        <v>36</v>
      </c>
      <c r="AZ3" s="150" t="s">
        <v>37</v>
      </c>
      <c r="BA3" s="150" t="s">
        <v>374</v>
      </c>
      <c r="BB3" s="15" t="s">
        <v>16</v>
      </c>
      <c r="BC3" s="15" t="s">
        <v>17</v>
      </c>
      <c r="BD3" s="15" t="s">
        <v>38</v>
      </c>
      <c r="BE3" s="15" t="s">
        <v>19</v>
      </c>
      <c r="BF3" s="15" t="s">
        <v>20</v>
      </c>
      <c r="BG3" s="15" t="s">
        <v>21</v>
      </c>
      <c r="BH3" s="15" t="s">
        <v>22</v>
      </c>
      <c r="BI3" s="15" t="s">
        <v>23</v>
      </c>
      <c r="BJ3" s="15" t="s">
        <v>24</v>
      </c>
      <c r="BK3" s="15" t="s">
        <v>25</v>
      </c>
      <c r="BL3" s="15" t="s">
        <v>26</v>
      </c>
      <c r="BM3" s="15" t="s">
        <v>27</v>
      </c>
      <c r="BN3" s="15" t="s">
        <v>28</v>
      </c>
      <c r="BO3" s="15" t="s">
        <v>29</v>
      </c>
      <c r="BP3" s="15" t="s">
        <v>30</v>
      </c>
      <c r="BQ3" s="15" t="s">
        <v>31</v>
      </c>
      <c r="BR3" s="15" t="s">
        <v>32</v>
      </c>
      <c r="BS3" s="15" t="s">
        <v>33</v>
      </c>
      <c r="BT3" s="15" t="s">
        <v>34</v>
      </c>
      <c r="BU3" s="15" t="s">
        <v>35</v>
      </c>
      <c r="BV3" s="15" t="s">
        <v>36</v>
      </c>
      <c r="BW3" s="151" t="s">
        <v>37</v>
      </c>
      <c r="BX3" s="151" t="s">
        <v>374</v>
      </c>
      <c r="BY3" s="13" t="s">
        <v>16</v>
      </c>
      <c r="BZ3" s="13" t="s">
        <v>17</v>
      </c>
      <c r="CA3" s="13" t="s">
        <v>38</v>
      </c>
      <c r="CB3" s="13" t="s">
        <v>19</v>
      </c>
      <c r="CC3" s="13" t="s">
        <v>20</v>
      </c>
      <c r="CD3" s="13" t="s">
        <v>21</v>
      </c>
      <c r="CE3" s="13" t="s">
        <v>22</v>
      </c>
      <c r="CF3" s="13" t="s">
        <v>23</v>
      </c>
      <c r="CG3" s="13" t="s">
        <v>24</v>
      </c>
      <c r="CH3" s="13" t="s">
        <v>25</v>
      </c>
      <c r="CI3" s="13" t="s">
        <v>26</v>
      </c>
      <c r="CJ3" s="13" t="s">
        <v>27</v>
      </c>
      <c r="CK3" s="13" t="s">
        <v>28</v>
      </c>
      <c r="CL3" s="13" t="s">
        <v>29</v>
      </c>
      <c r="CM3" s="13" t="s">
        <v>30</v>
      </c>
      <c r="CN3" s="13" t="s">
        <v>31</v>
      </c>
      <c r="CO3" s="13" t="s">
        <v>32</v>
      </c>
      <c r="CP3" s="13" t="s">
        <v>33</v>
      </c>
      <c r="CQ3" s="13" t="s">
        <v>34</v>
      </c>
      <c r="CR3" s="13" t="s">
        <v>35</v>
      </c>
      <c r="CS3" s="13" t="s">
        <v>36</v>
      </c>
      <c r="CT3" s="150" t="s">
        <v>37</v>
      </c>
      <c r="CU3" s="150" t="s">
        <v>374</v>
      </c>
      <c r="CV3" s="15" t="s">
        <v>16</v>
      </c>
      <c r="CW3" s="15" t="s">
        <v>17</v>
      </c>
      <c r="CX3" s="15" t="s">
        <v>38</v>
      </c>
      <c r="CY3" s="15" t="s">
        <v>19</v>
      </c>
      <c r="CZ3" s="15" t="s">
        <v>20</v>
      </c>
      <c r="DA3" s="15" t="s">
        <v>21</v>
      </c>
      <c r="DB3" s="15" t="s">
        <v>22</v>
      </c>
      <c r="DC3" s="15" t="s">
        <v>23</v>
      </c>
      <c r="DD3" s="15" t="s">
        <v>24</v>
      </c>
      <c r="DE3" s="15" t="s">
        <v>25</v>
      </c>
      <c r="DF3" s="15" t="s">
        <v>26</v>
      </c>
      <c r="DG3" s="15" t="s">
        <v>27</v>
      </c>
      <c r="DH3" s="15" t="s">
        <v>28</v>
      </c>
      <c r="DI3" s="15" t="s">
        <v>29</v>
      </c>
      <c r="DJ3" s="15" t="s">
        <v>30</v>
      </c>
      <c r="DK3" s="15" t="s">
        <v>31</v>
      </c>
      <c r="DL3" s="15" t="s">
        <v>32</v>
      </c>
      <c r="DM3" s="15" t="s">
        <v>33</v>
      </c>
      <c r="DN3" s="15" t="s">
        <v>34</v>
      </c>
      <c r="DO3" s="15" t="s">
        <v>35</v>
      </c>
      <c r="DP3" s="15" t="s">
        <v>36</v>
      </c>
      <c r="DR3" s="164" t="s">
        <v>5</v>
      </c>
      <c r="DS3" s="164" t="s">
        <v>383</v>
      </c>
      <c r="DT3" s="164" t="s">
        <v>384</v>
      </c>
      <c r="DU3" s="167" t="s">
        <v>385</v>
      </c>
    </row>
    <row r="4" spans="1:125" ht="48" hidden="1" customHeight="1" x14ac:dyDescent="0.25">
      <c r="A4" s="19" t="s">
        <v>42</v>
      </c>
      <c r="B4" s="214" t="s">
        <v>43</v>
      </c>
      <c r="C4" s="20" t="s">
        <v>44</v>
      </c>
      <c r="D4" s="21" t="s">
        <v>45</v>
      </c>
      <c r="E4" s="22">
        <v>510</v>
      </c>
      <c r="F4" s="23" t="s">
        <v>46</v>
      </c>
      <c r="G4" s="24">
        <f t="shared" ref="G4:G34" si="0">SUM(H4:AB4)</f>
        <v>54000000</v>
      </c>
      <c r="H4" s="24"/>
      <c r="I4" s="24"/>
      <c r="J4" s="24"/>
      <c r="K4" s="24"/>
      <c r="L4" s="24"/>
      <c r="M4" s="24"/>
      <c r="N4" s="24"/>
      <c r="O4" s="24"/>
      <c r="P4" s="24"/>
      <c r="Q4" s="24"/>
      <c r="R4" s="24"/>
      <c r="S4" s="24"/>
      <c r="T4" s="24"/>
      <c r="U4" s="24"/>
      <c r="V4" s="24"/>
      <c r="W4" s="24">
        <v>20000000</v>
      </c>
      <c r="X4" s="24">
        <v>19000000</v>
      </c>
      <c r="Y4" s="24"/>
      <c r="Z4" s="24"/>
      <c r="AA4" s="24"/>
      <c r="AB4" s="24">
        <v>15000000</v>
      </c>
      <c r="AC4" s="25">
        <f>+AD4/G4</f>
        <v>0.44989307407407408</v>
      </c>
      <c r="AD4" s="24">
        <f t="shared" ref="AD4:AD34" si="1">SUM(AE4:AY4)</f>
        <v>24294226</v>
      </c>
      <c r="AE4" s="26"/>
      <c r="AF4" s="24"/>
      <c r="AG4" s="27"/>
      <c r="AH4" s="26"/>
      <c r="AI4" s="26"/>
      <c r="AJ4" s="24"/>
      <c r="AK4" s="28"/>
      <c r="AL4" s="28"/>
      <c r="AM4" s="28"/>
      <c r="AN4" s="28"/>
      <c r="AO4" s="28"/>
      <c r="AP4" s="28"/>
      <c r="AQ4" s="28"/>
      <c r="AR4" s="28"/>
      <c r="AS4" s="24"/>
      <c r="AT4" s="24">
        <f>+'[1]FEBRERO 2018'!$Y$922</f>
        <v>16470232</v>
      </c>
      <c r="AU4" s="24"/>
      <c r="AV4" s="24"/>
      <c r="AW4" s="24"/>
      <c r="AX4" s="24"/>
      <c r="AY4" s="24">
        <f>+'[1]FEBRERO 2018'!$AF$922</f>
        <v>7823994</v>
      </c>
      <c r="AZ4" s="25">
        <f t="shared" ref="AZ4:AZ87" si="2">1-AC4</f>
        <v>0.55010692592592592</v>
      </c>
      <c r="BA4" s="24">
        <f t="shared" ref="BA4:BA33" si="3">SUM(BB4:BV4)</f>
        <v>29705774</v>
      </c>
      <c r="BB4" s="24">
        <f t="shared" ref="BB4:BQ19" si="4">H4-AE4</f>
        <v>0</v>
      </c>
      <c r="BC4" s="24">
        <f t="shared" si="4"/>
        <v>0</v>
      </c>
      <c r="BD4" s="24">
        <f t="shared" si="4"/>
        <v>0</v>
      </c>
      <c r="BE4" s="24">
        <f t="shared" si="4"/>
        <v>0</v>
      </c>
      <c r="BF4" s="24">
        <f t="shared" si="4"/>
        <v>0</v>
      </c>
      <c r="BG4" s="24">
        <f t="shared" si="4"/>
        <v>0</v>
      </c>
      <c r="BH4" s="24">
        <f t="shared" si="4"/>
        <v>0</v>
      </c>
      <c r="BI4" s="24">
        <f t="shared" si="4"/>
        <v>0</v>
      </c>
      <c r="BJ4" s="24">
        <f t="shared" si="4"/>
        <v>0</v>
      </c>
      <c r="BK4" s="24">
        <f t="shared" si="4"/>
        <v>0</v>
      </c>
      <c r="BL4" s="24">
        <f t="shared" si="4"/>
        <v>0</v>
      </c>
      <c r="BM4" s="24">
        <f t="shared" si="4"/>
        <v>0</v>
      </c>
      <c r="BN4" s="24">
        <f t="shared" si="4"/>
        <v>0</v>
      </c>
      <c r="BO4" s="24">
        <f t="shared" si="4"/>
        <v>0</v>
      </c>
      <c r="BP4" s="24">
        <f t="shared" si="4"/>
        <v>0</v>
      </c>
      <c r="BQ4" s="24">
        <f t="shared" si="4"/>
        <v>3529768</v>
      </c>
      <c r="BR4" s="24">
        <f t="shared" ref="BR4:BV19" si="5">X4-AU4</f>
        <v>19000000</v>
      </c>
      <c r="BS4" s="24">
        <f t="shared" si="5"/>
        <v>0</v>
      </c>
      <c r="BT4" s="24">
        <f t="shared" si="5"/>
        <v>0</v>
      </c>
      <c r="BU4" s="24">
        <f t="shared" si="5"/>
        <v>0</v>
      </c>
      <c r="BV4" s="24">
        <f t="shared" si="5"/>
        <v>7176006</v>
      </c>
      <c r="BW4" s="25">
        <f>+BX4/G4</f>
        <v>0.35730048148148147</v>
      </c>
      <c r="BX4" s="24">
        <f t="shared" ref="BX4:BX34" si="6">SUM(BY4:CS4)</f>
        <v>19294226</v>
      </c>
      <c r="BY4" s="24"/>
      <c r="BZ4" s="24"/>
      <c r="CA4" s="24"/>
      <c r="CB4" s="24"/>
      <c r="CC4" s="24"/>
      <c r="CD4" s="24"/>
      <c r="CE4" s="24"/>
      <c r="CF4" s="24"/>
      <c r="CG4" s="24"/>
      <c r="CH4" s="24"/>
      <c r="CI4" s="24"/>
      <c r="CJ4" s="24"/>
      <c r="CK4" s="24"/>
      <c r="CL4" s="24"/>
      <c r="CM4" s="24"/>
      <c r="CN4" s="24">
        <f>+'[1]FEBRERO 2018'!$H$923+'[1]FEBRERO 2018'!$H$926+'[1]FEBRERO 2018'!$H$931+'[1]FEBRERO 2018'!$H$932+'[1]FEBRERO 2018'!$H$933+'[1]FEBRERO 2018'!$H$934</f>
        <v>16470232</v>
      </c>
      <c r="CO4" s="24"/>
      <c r="CP4" s="24"/>
      <c r="CQ4" s="24"/>
      <c r="CR4" s="24"/>
      <c r="CS4" s="24">
        <f>+'[1]FEBRERO 2018'!$H$928+'[1]FEBRERO 2018'!$H$935</f>
        <v>2823994</v>
      </c>
      <c r="CT4" s="25">
        <f t="shared" ref="CT4:CT70" si="7">1-BW4</f>
        <v>0.64269951851851848</v>
      </c>
      <c r="CU4" s="24">
        <f t="shared" ref="CU4:CU34" si="8">SUM(CV4:DP4)</f>
        <v>34705774</v>
      </c>
      <c r="CV4" s="24">
        <f t="shared" ref="CV4:DK19" si="9">H4-BY4</f>
        <v>0</v>
      </c>
      <c r="CW4" s="24">
        <f t="shared" si="9"/>
        <v>0</v>
      </c>
      <c r="CX4" s="24">
        <f t="shared" si="9"/>
        <v>0</v>
      </c>
      <c r="CY4" s="24">
        <f t="shared" si="9"/>
        <v>0</v>
      </c>
      <c r="CZ4" s="24">
        <f t="shared" si="9"/>
        <v>0</v>
      </c>
      <c r="DA4" s="24">
        <f t="shared" si="9"/>
        <v>0</v>
      </c>
      <c r="DB4" s="24">
        <f t="shared" si="9"/>
        <v>0</v>
      </c>
      <c r="DC4" s="24">
        <f t="shared" si="9"/>
        <v>0</v>
      </c>
      <c r="DD4" s="24">
        <f t="shared" si="9"/>
        <v>0</v>
      </c>
      <c r="DE4" s="24">
        <f t="shared" si="9"/>
        <v>0</v>
      </c>
      <c r="DF4" s="24">
        <f t="shared" si="9"/>
        <v>0</v>
      </c>
      <c r="DG4" s="24">
        <f t="shared" si="9"/>
        <v>0</v>
      </c>
      <c r="DH4" s="24">
        <f t="shared" si="9"/>
        <v>0</v>
      </c>
      <c r="DI4" s="24">
        <f t="shared" si="9"/>
        <v>0</v>
      </c>
      <c r="DJ4" s="24">
        <f t="shared" si="9"/>
        <v>0</v>
      </c>
      <c r="DK4" s="24">
        <f t="shared" si="9"/>
        <v>3529768</v>
      </c>
      <c r="DL4" s="24">
        <f t="shared" ref="DL4:DP19" si="10">X4-CO4</f>
        <v>19000000</v>
      </c>
      <c r="DM4" s="24">
        <f t="shared" si="10"/>
        <v>0</v>
      </c>
      <c r="DN4" s="24">
        <f t="shared" si="10"/>
        <v>0</v>
      </c>
      <c r="DO4" s="24">
        <f t="shared" si="10"/>
        <v>0</v>
      </c>
      <c r="DP4" s="24">
        <f t="shared" si="10"/>
        <v>12176006</v>
      </c>
    </row>
    <row r="5" spans="1:125" ht="45.75" hidden="1" customHeight="1" x14ac:dyDescent="0.25">
      <c r="A5" s="30"/>
      <c r="B5" s="214"/>
      <c r="C5" s="20" t="s">
        <v>47</v>
      </c>
      <c r="D5" s="21" t="s">
        <v>48</v>
      </c>
      <c r="E5" s="22">
        <v>510</v>
      </c>
      <c r="F5" s="23" t="s">
        <v>49</v>
      </c>
      <c r="G5" s="24">
        <f t="shared" si="0"/>
        <v>56000000</v>
      </c>
      <c r="H5" s="24"/>
      <c r="I5" s="24">
        <v>35000000</v>
      </c>
      <c r="J5" s="24"/>
      <c r="K5" s="24"/>
      <c r="L5" s="24"/>
      <c r="M5" s="24"/>
      <c r="N5" s="24"/>
      <c r="O5" s="24"/>
      <c r="P5" s="24"/>
      <c r="Q5" s="24"/>
      <c r="R5" s="24"/>
      <c r="S5" s="24"/>
      <c r="T5" s="24"/>
      <c r="U5" s="24"/>
      <c r="V5" s="24"/>
      <c r="W5" s="24"/>
      <c r="X5" s="24">
        <v>18000000</v>
      </c>
      <c r="Y5" s="24"/>
      <c r="Z5" s="24"/>
      <c r="AA5" s="24"/>
      <c r="AB5" s="24">
        <v>3000000</v>
      </c>
      <c r="AC5" s="25">
        <f>+AD5/G5</f>
        <v>0.24033882142857144</v>
      </c>
      <c r="AD5" s="24">
        <f>SUM(AE5:AY5)</f>
        <v>13458974</v>
      </c>
      <c r="AE5" s="24"/>
      <c r="AF5" s="24">
        <f>+'[2]ENERO 2018'!$K$758</f>
        <v>13458974</v>
      </c>
      <c r="AG5" s="24"/>
      <c r="AH5" s="24"/>
      <c r="AI5" s="24"/>
      <c r="AJ5" s="24"/>
      <c r="AK5" s="24"/>
      <c r="AL5" s="24"/>
      <c r="AM5" s="24"/>
      <c r="AN5" s="24"/>
      <c r="AO5" s="24"/>
      <c r="AP5" s="24"/>
      <c r="AQ5" s="24"/>
      <c r="AR5" s="24"/>
      <c r="AS5" s="24"/>
      <c r="AT5" s="24"/>
      <c r="AU5" s="24"/>
      <c r="AV5" s="24"/>
      <c r="AW5" s="24"/>
      <c r="AX5" s="24"/>
      <c r="AY5" s="24"/>
      <c r="AZ5" s="25">
        <f t="shared" si="2"/>
        <v>0.75966117857142856</v>
      </c>
      <c r="BA5" s="24">
        <f t="shared" si="3"/>
        <v>42541026</v>
      </c>
      <c r="BB5" s="24">
        <f t="shared" si="4"/>
        <v>0</v>
      </c>
      <c r="BC5" s="24">
        <f t="shared" si="4"/>
        <v>21541026</v>
      </c>
      <c r="BD5" s="24">
        <f t="shared" si="4"/>
        <v>0</v>
      </c>
      <c r="BE5" s="24">
        <f t="shared" si="4"/>
        <v>0</v>
      </c>
      <c r="BF5" s="24">
        <f t="shared" si="4"/>
        <v>0</v>
      </c>
      <c r="BG5" s="24">
        <f t="shared" si="4"/>
        <v>0</v>
      </c>
      <c r="BH5" s="24">
        <f t="shared" si="4"/>
        <v>0</v>
      </c>
      <c r="BI5" s="24">
        <f t="shared" si="4"/>
        <v>0</v>
      </c>
      <c r="BJ5" s="24">
        <f t="shared" si="4"/>
        <v>0</v>
      </c>
      <c r="BK5" s="24">
        <f t="shared" si="4"/>
        <v>0</v>
      </c>
      <c r="BL5" s="24">
        <f t="shared" si="4"/>
        <v>0</v>
      </c>
      <c r="BM5" s="24">
        <f t="shared" si="4"/>
        <v>0</v>
      </c>
      <c r="BN5" s="24">
        <f t="shared" si="4"/>
        <v>0</v>
      </c>
      <c r="BO5" s="24">
        <f t="shared" si="4"/>
        <v>0</v>
      </c>
      <c r="BP5" s="24">
        <f t="shared" si="4"/>
        <v>0</v>
      </c>
      <c r="BQ5" s="24">
        <f t="shared" si="4"/>
        <v>0</v>
      </c>
      <c r="BR5" s="24">
        <f t="shared" si="5"/>
        <v>18000000</v>
      </c>
      <c r="BS5" s="24">
        <f t="shared" si="5"/>
        <v>0</v>
      </c>
      <c r="BT5" s="24">
        <f t="shared" si="5"/>
        <v>0</v>
      </c>
      <c r="BU5" s="24">
        <f t="shared" si="5"/>
        <v>0</v>
      </c>
      <c r="BV5" s="24">
        <f t="shared" si="5"/>
        <v>3000000</v>
      </c>
      <c r="BW5" s="25">
        <f>+BX5/G5</f>
        <v>0.24033882142857144</v>
      </c>
      <c r="BX5" s="24">
        <f t="shared" si="6"/>
        <v>13458974</v>
      </c>
      <c r="BY5" s="24"/>
      <c r="BZ5" s="24">
        <f>+'[2]ENERO 2018'!$H$756</f>
        <v>13458974</v>
      </c>
      <c r="CA5" s="24"/>
      <c r="CB5" s="24"/>
      <c r="CC5" s="24"/>
      <c r="CD5" s="24"/>
      <c r="CE5" s="24"/>
      <c r="CF5" s="24"/>
      <c r="CG5" s="24"/>
      <c r="CH5" s="24"/>
      <c r="CI5" s="24"/>
      <c r="CJ5" s="24"/>
      <c r="CK5" s="24"/>
      <c r="CL5" s="24"/>
      <c r="CM5" s="24"/>
      <c r="CN5" s="24"/>
      <c r="CO5" s="24"/>
      <c r="CP5" s="24"/>
      <c r="CQ5" s="24"/>
      <c r="CR5" s="24"/>
      <c r="CS5" s="24"/>
      <c r="CT5" s="25">
        <f t="shared" si="7"/>
        <v>0.75966117857142856</v>
      </c>
      <c r="CU5" s="24">
        <f t="shared" si="8"/>
        <v>42541026</v>
      </c>
      <c r="CV5" s="24">
        <f t="shared" si="9"/>
        <v>0</v>
      </c>
      <c r="CW5" s="24">
        <f t="shared" si="9"/>
        <v>21541026</v>
      </c>
      <c r="CX5" s="24">
        <f t="shared" si="9"/>
        <v>0</v>
      </c>
      <c r="CY5" s="24">
        <f t="shared" si="9"/>
        <v>0</v>
      </c>
      <c r="CZ5" s="24">
        <f t="shared" si="9"/>
        <v>0</v>
      </c>
      <c r="DA5" s="24">
        <f t="shared" si="9"/>
        <v>0</v>
      </c>
      <c r="DB5" s="24">
        <f t="shared" si="9"/>
        <v>0</v>
      </c>
      <c r="DC5" s="24">
        <f t="shared" si="9"/>
        <v>0</v>
      </c>
      <c r="DD5" s="24">
        <f t="shared" si="9"/>
        <v>0</v>
      </c>
      <c r="DE5" s="24">
        <f t="shared" si="9"/>
        <v>0</v>
      </c>
      <c r="DF5" s="24">
        <f t="shared" si="9"/>
        <v>0</v>
      </c>
      <c r="DG5" s="24">
        <f t="shared" si="9"/>
        <v>0</v>
      </c>
      <c r="DH5" s="24">
        <f t="shared" si="9"/>
        <v>0</v>
      </c>
      <c r="DI5" s="24">
        <f t="shared" si="9"/>
        <v>0</v>
      </c>
      <c r="DJ5" s="24">
        <f t="shared" si="9"/>
        <v>0</v>
      </c>
      <c r="DK5" s="24">
        <f t="shared" si="9"/>
        <v>0</v>
      </c>
      <c r="DL5" s="24">
        <f t="shared" si="10"/>
        <v>18000000</v>
      </c>
      <c r="DM5" s="24">
        <f t="shared" si="10"/>
        <v>0</v>
      </c>
      <c r="DN5" s="24">
        <f t="shared" si="10"/>
        <v>0</v>
      </c>
      <c r="DO5" s="24">
        <f t="shared" si="10"/>
        <v>0</v>
      </c>
      <c r="DP5" s="24">
        <f t="shared" si="10"/>
        <v>3000000</v>
      </c>
    </row>
    <row r="6" spans="1:125" ht="33" hidden="1" customHeight="1" x14ac:dyDescent="0.25">
      <c r="A6" s="30"/>
      <c r="B6" s="214"/>
      <c r="C6" s="20" t="s">
        <v>50</v>
      </c>
      <c r="D6" s="21" t="s">
        <v>51</v>
      </c>
      <c r="E6" s="22">
        <v>510</v>
      </c>
      <c r="F6" s="23" t="s">
        <v>52</v>
      </c>
      <c r="G6" s="24">
        <f t="shared" si="0"/>
        <v>38000000</v>
      </c>
      <c r="H6" s="24"/>
      <c r="I6" s="24"/>
      <c r="J6" s="24"/>
      <c r="K6" s="24"/>
      <c r="L6" s="24"/>
      <c r="M6" s="24"/>
      <c r="N6" s="24"/>
      <c r="O6" s="24"/>
      <c r="P6" s="24"/>
      <c r="Q6" s="24"/>
      <c r="R6" s="24"/>
      <c r="S6" s="24"/>
      <c r="T6" s="24"/>
      <c r="U6" s="24"/>
      <c r="V6" s="24"/>
      <c r="W6" s="24">
        <v>20000000</v>
      </c>
      <c r="X6" s="24"/>
      <c r="Y6" s="24">
        <v>15000000</v>
      </c>
      <c r="Z6" s="24"/>
      <c r="AA6" s="24"/>
      <c r="AB6" s="24">
        <v>3000000</v>
      </c>
      <c r="AC6" s="25">
        <f>+AD6/G6</f>
        <v>0.19473684210526315</v>
      </c>
      <c r="AD6" s="24">
        <f>SUM(AE6:AY6)</f>
        <v>7400000</v>
      </c>
      <c r="AE6" s="24"/>
      <c r="AF6" s="24"/>
      <c r="AG6" s="24"/>
      <c r="AH6" s="24"/>
      <c r="AI6" s="24"/>
      <c r="AJ6" s="24"/>
      <c r="AK6" s="24"/>
      <c r="AL6" s="24"/>
      <c r="AM6" s="24"/>
      <c r="AN6" s="24"/>
      <c r="AO6" s="24"/>
      <c r="AP6" s="24"/>
      <c r="AQ6" s="24"/>
      <c r="AR6" s="24"/>
      <c r="AS6" s="24"/>
      <c r="AT6" s="24">
        <f>+'[2]ENERO 2018'!$Y$765</f>
        <v>7400000</v>
      </c>
      <c r="AU6" s="24"/>
      <c r="AV6" s="24"/>
      <c r="AW6" s="24"/>
      <c r="AX6" s="24"/>
      <c r="AY6" s="24"/>
      <c r="AZ6" s="25">
        <f t="shared" si="2"/>
        <v>0.8052631578947369</v>
      </c>
      <c r="BA6" s="24">
        <f t="shared" si="3"/>
        <v>30600000</v>
      </c>
      <c r="BB6" s="24">
        <f t="shared" si="4"/>
        <v>0</v>
      </c>
      <c r="BC6" s="24">
        <f t="shared" si="4"/>
        <v>0</v>
      </c>
      <c r="BD6" s="24">
        <f t="shared" si="4"/>
        <v>0</v>
      </c>
      <c r="BE6" s="24">
        <f t="shared" si="4"/>
        <v>0</v>
      </c>
      <c r="BF6" s="24">
        <f t="shared" si="4"/>
        <v>0</v>
      </c>
      <c r="BG6" s="24">
        <f t="shared" si="4"/>
        <v>0</v>
      </c>
      <c r="BH6" s="24">
        <f t="shared" si="4"/>
        <v>0</v>
      </c>
      <c r="BI6" s="24">
        <f t="shared" si="4"/>
        <v>0</v>
      </c>
      <c r="BJ6" s="24">
        <f t="shared" si="4"/>
        <v>0</v>
      </c>
      <c r="BK6" s="24">
        <f t="shared" si="4"/>
        <v>0</v>
      </c>
      <c r="BL6" s="24">
        <f t="shared" si="4"/>
        <v>0</v>
      </c>
      <c r="BM6" s="24">
        <f t="shared" si="4"/>
        <v>0</v>
      </c>
      <c r="BN6" s="24">
        <f t="shared" si="4"/>
        <v>0</v>
      </c>
      <c r="BO6" s="24">
        <f t="shared" si="4"/>
        <v>0</v>
      </c>
      <c r="BP6" s="24">
        <f t="shared" si="4"/>
        <v>0</v>
      </c>
      <c r="BQ6" s="24">
        <f t="shared" si="4"/>
        <v>12600000</v>
      </c>
      <c r="BR6" s="24">
        <f t="shared" si="5"/>
        <v>0</v>
      </c>
      <c r="BS6" s="24">
        <f t="shared" si="5"/>
        <v>15000000</v>
      </c>
      <c r="BT6" s="24">
        <f t="shared" si="5"/>
        <v>0</v>
      </c>
      <c r="BU6" s="24">
        <f t="shared" si="5"/>
        <v>0</v>
      </c>
      <c r="BV6" s="24">
        <f t="shared" si="5"/>
        <v>3000000</v>
      </c>
      <c r="BW6" s="25">
        <f>+BX6/G6</f>
        <v>5.7894736842105263E-2</v>
      </c>
      <c r="BX6" s="24">
        <f t="shared" si="6"/>
        <v>2200000</v>
      </c>
      <c r="BY6" s="24"/>
      <c r="BZ6" s="24"/>
      <c r="CA6" s="24"/>
      <c r="CB6" s="24"/>
      <c r="CC6" s="24"/>
      <c r="CD6" s="24"/>
      <c r="CE6" s="24"/>
      <c r="CF6" s="24"/>
      <c r="CG6" s="24"/>
      <c r="CH6" s="24"/>
      <c r="CI6" s="24"/>
      <c r="CJ6" s="24"/>
      <c r="CK6" s="24"/>
      <c r="CL6" s="24"/>
      <c r="CM6" s="24"/>
      <c r="CN6" s="24">
        <f>+'[2]ENERO 2018'!$H$763</f>
        <v>2200000</v>
      </c>
      <c r="CO6" s="24"/>
      <c r="CP6" s="24"/>
      <c r="CQ6" s="24"/>
      <c r="CR6" s="24"/>
      <c r="CS6" s="24"/>
      <c r="CT6" s="25">
        <f t="shared" si="7"/>
        <v>0.94210526315789478</v>
      </c>
      <c r="CU6" s="24">
        <f t="shared" si="8"/>
        <v>35800000</v>
      </c>
      <c r="CV6" s="24">
        <f t="shared" si="9"/>
        <v>0</v>
      </c>
      <c r="CW6" s="24">
        <f t="shared" si="9"/>
        <v>0</v>
      </c>
      <c r="CX6" s="24">
        <f t="shared" si="9"/>
        <v>0</v>
      </c>
      <c r="CY6" s="24">
        <f t="shared" si="9"/>
        <v>0</v>
      </c>
      <c r="CZ6" s="24">
        <f t="shared" si="9"/>
        <v>0</v>
      </c>
      <c r="DA6" s="24">
        <f t="shared" si="9"/>
        <v>0</v>
      </c>
      <c r="DB6" s="24">
        <f t="shared" si="9"/>
        <v>0</v>
      </c>
      <c r="DC6" s="24">
        <f t="shared" si="9"/>
        <v>0</v>
      </c>
      <c r="DD6" s="24">
        <f t="shared" si="9"/>
        <v>0</v>
      </c>
      <c r="DE6" s="24">
        <f t="shared" si="9"/>
        <v>0</v>
      </c>
      <c r="DF6" s="24">
        <f t="shared" si="9"/>
        <v>0</v>
      </c>
      <c r="DG6" s="24">
        <f t="shared" si="9"/>
        <v>0</v>
      </c>
      <c r="DH6" s="24">
        <f t="shared" si="9"/>
        <v>0</v>
      </c>
      <c r="DI6" s="24">
        <f t="shared" si="9"/>
        <v>0</v>
      </c>
      <c r="DJ6" s="24">
        <f t="shared" si="9"/>
        <v>0</v>
      </c>
      <c r="DK6" s="24">
        <f t="shared" si="9"/>
        <v>17800000</v>
      </c>
      <c r="DL6" s="24">
        <f t="shared" si="10"/>
        <v>0</v>
      </c>
      <c r="DM6" s="24">
        <f t="shared" si="10"/>
        <v>15000000</v>
      </c>
      <c r="DN6" s="24">
        <f t="shared" si="10"/>
        <v>0</v>
      </c>
      <c r="DO6" s="24">
        <f t="shared" si="10"/>
        <v>0</v>
      </c>
      <c r="DP6" s="24">
        <f t="shared" si="10"/>
        <v>3000000</v>
      </c>
    </row>
    <row r="7" spans="1:125" ht="90" hidden="1" customHeight="1" x14ac:dyDescent="0.25">
      <c r="A7" s="30"/>
      <c r="B7" s="214"/>
      <c r="C7" s="20" t="s">
        <v>53</v>
      </c>
      <c r="D7" s="21" t="s">
        <v>54</v>
      </c>
      <c r="E7" s="22">
        <v>510</v>
      </c>
      <c r="F7" s="23" t="s">
        <v>55</v>
      </c>
      <c r="G7" s="24">
        <f t="shared" si="0"/>
        <v>9000000</v>
      </c>
      <c r="H7" s="24"/>
      <c r="I7" s="24">
        <v>9000000</v>
      </c>
      <c r="J7" s="24"/>
      <c r="K7" s="24"/>
      <c r="L7" s="24"/>
      <c r="M7" s="24"/>
      <c r="N7" s="24"/>
      <c r="O7" s="24"/>
      <c r="P7" s="24"/>
      <c r="Q7" s="24"/>
      <c r="R7" s="24"/>
      <c r="S7" s="24"/>
      <c r="T7" s="24"/>
      <c r="U7" s="24"/>
      <c r="V7" s="24"/>
      <c r="W7" s="24"/>
      <c r="X7" s="24"/>
      <c r="Y7" s="24"/>
      <c r="Z7" s="24"/>
      <c r="AA7" s="24"/>
      <c r="AB7" s="24"/>
      <c r="AC7" s="25">
        <f t="shared" ref="AC7:AC8" si="11">+AD7/G7</f>
        <v>0</v>
      </c>
      <c r="AD7" s="24">
        <f t="shared" ref="AD7:AD8" si="12">SUM(AE7:AY7)</f>
        <v>0</v>
      </c>
      <c r="AE7" s="24"/>
      <c r="AF7" s="24"/>
      <c r="AG7" s="24"/>
      <c r="AH7" s="24"/>
      <c r="AI7" s="24"/>
      <c r="AJ7" s="24"/>
      <c r="AK7" s="24"/>
      <c r="AL7" s="24"/>
      <c r="AM7" s="24"/>
      <c r="AN7" s="24"/>
      <c r="AO7" s="24"/>
      <c r="AP7" s="24"/>
      <c r="AQ7" s="24"/>
      <c r="AR7" s="24"/>
      <c r="AS7" s="24"/>
      <c r="AT7" s="24"/>
      <c r="AU7" s="24"/>
      <c r="AV7" s="24"/>
      <c r="AW7" s="24"/>
      <c r="AX7" s="24"/>
      <c r="AY7" s="24"/>
      <c r="AZ7" s="25">
        <f t="shared" si="2"/>
        <v>1</v>
      </c>
      <c r="BA7" s="24">
        <f t="shared" si="3"/>
        <v>9000000</v>
      </c>
      <c r="BB7" s="24">
        <f t="shared" si="4"/>
        <v>0</v>
      </c>
      <c r="BC7" s="24">
        <f t="shared" si="4"/>
        <v>9000000</v>
      </c>
      <c r="BD7" s="24">
        <f t="shared" si="4"/>
        <v>0</v>
      </c>
      <c r="BE7" s="24">
        <f t="shared" si="4"/>
        <v>0</v>
      </c>
      <c r="BF7" s="24">
        <f t="shared" si="4"/>
        <v>0</v>
      </c>
      <c r="BG7" s="24">
        <f t="shared" si="4"/>
        <v>0</v>
      </c>
      <c r="BH7" s="24">
        <f t="shared" si="4"/>
        <v>0</v>
      </c>
      <c r="BI7" s="24">
        <f t="shared" si="4"/>
        <v>0</v>
      </c>
      <c r="BJ7" s="24">
        <f t="shared" si="4"/>
        <v>0</v>
      </c>
      <c r="BK7" s="24">
        <f t="shared" si="4"/>
        <v>0</v>
      </c>
      <c r="BL7" s="24">
        <f t="shared" si="4"/>
        <v>0</v>
      </c>
      <c r="BM7" s="24">
        <f t="shared" si="4"/>
        <v>0</v>
      </c>
      <c r="BN7" s="24">
        <f t="shared" si="4"/>
        <v>0</v>
      </c>
      <c r="BO7" s="24">
        <f t="shared" si="4"/>
        <v>0</v>
      </c>
      <c r="BP7" s="24">
        <f t="shared" si="4"/>
        <v>0</v>
      </c>
      <c r="BQ7" s="24">
        <f t="shared" si="4"/>
        <v>0</v>
      </c>
      <c r="BR7" s="24">
        <f t="shared" si="5"/>
        <v>0</v>
      </c>
      <c r="BS7" s="24">
        <f t="shared" si="5"/>
        <v>0</v>
      </c>
      <c r="BT7" s="24">
        <f t="shared" si="5"/>
        <v>0</v>
      </c>
      <c r="BU7" s="24">
        <f t="shared" si="5"/>
        <v>0</v>
      </c>
      <c r="BV7" s="24">
        <f t="shared" si="5"/>
        <v>0</v>
      </c>
      <c r="BW7" s="25">
        <f t="shared" ref="BW7:BW13" si="13">+BX7/G7</f>
        <v>0</v>
      </c>
      <c r="BX7" s="24">
        <f t="shared" si="6"/>
        <v>0</v>
      </c>
      <c r="BY7" s="24"/>
      <c r="BZ7" s="24"/>
      <c r="CA7" s="24"/>
      <c r="CB7" s="24"/>
      <c r="CC7" s="24"/>
      <c r="CD7" s="24"/>
      <c r="CE7" s="24"/>
      <c r="CF7" s="24"/>
      <c r="CG7" s="24"/>
      <c r="CH7" s="24"/>
      <c r="CI7" s="24"/>
      <c r="CJ7" s="24"/>
      <c r="CK7" s="24"/>
      <c r="CL7" s="24"/>
      <c r="CM7" s="24"/>
      <c r="CN7" s="24"/>
      <c r="CO7" s="24"/>
      <c r="CP7" s="24"/>
      <c r="CQ7" s="24"/>
      <c r="CR7" s="24"/>
      <c r="CS7" s="24"/>
      <c r="CT7" s="25">
        <f t="shared" si="7"/>
        <v>1</v>
      </c>
      <c r="CU7" s="24">
        <f t="shared" si="8"/>
        <v>9000000</v>
      </c>
      <c r="CV7" s="24">
        <f t="shared" si="9"/>
        <v>0</v>
      </c>
      <c r="CW7" s="24">
        <f t="shared" si="9"/>
        <v>9000000</v>
      </c>
      <c r="CX7" s="24">
        <f t="shared" si="9"/>
        <v>0</v>
      </c>
      <c r="CY7" s="24">
        <f t="shared" si="9"/>
        <v>0</v>
      </c>
      <c r="CZ7" s="24">
        <f t="shared" si="9"/>
        <v>0</v>
      </c>
      <c r="DA7" s="24">
        <f t="shared" si="9"/>
        <v>0</v>
      </c>
      <c r="DB7" s="24">
        <f t="shared" si="9"/>
        <v>0</v>
      </c>
      <c r="DC7" s="24">
        <f t="shared" si="9"/>
        <v>0</v>
      </c>
      <c r="DD7" s="24">
        <f t="shared" si="9"/>
        <v>0</v>
      </c>
      <c r="DE7" s="24">
        <f t="shared" si="9"/>
        <v>0</v>
      </c>
      <c r="DF7" s="24">
        <f t="shared" si="9"/>
        <v>0</v>
      </c>
      <c r="DG7" s="24">
        <f t="shared" si="9"/>
        <v>0</v>
      </c>
      <c r="DH7" s="24">
        <f t="shared" si="9"/>
        <v>0</v>
      </c>
      <c r="DI7" s="24">
        <f t="shared" si="9"/>
        <v>0</v>
      </c>
      <c r="DJ7" s="24">
        <f t="shared" si="9"/>
        <v>0</v>
      </c>
      <c r="DK7" s="24">
        <f t="shared" si="9"/>
        <v>0</v>
      </c>
      <c r="DL7" s="24">
        <f t="shared" si="10"/>
        <v>0</v>
      </c>
      <c r="DM7" s="24">
        <f t="shared" si="10"/>
        <v>0</v>
      </c>
      <c r="DN7" s="24">
        <f t="shared" si="10"/>
        <v>0</v>
      </c>
      <c r="DO7" s="24">
        <f t="shared" si="10"/>
        <v>0</v>
      </c>
      <c r="DP7" s="24">
        <f t="shared" si="10"/>
        <v>0</v>
      </c>
    </row>
    <row r="8" spans="1:125" ht="45" hidden="1" customHeight="1" x14ac:dyDescent="0.25">
      <c r="A8" s="30"/>
      <c r="B8" s="214"/>
      <c r="C8" s="20" t="s">
        <v>56</v>
      </c>
      <c r="D8" s="21" t="s">
        <v>57</v>
      </c>
      <c r="E8" s="22">
        <v>510</v>
      </c>
      <c r="F8" s="23" t="s">
        <v>55</v>
      </c>
      <c r="G8" s="24">
        <f t="shared" si="0"/>
        <v>25000000</v>
      </c>
      <c r="H8" s="24"/>
      <c r="I8" s="24">
        <v>25000000</v>
      </c>
      <c r="J8" s="24"/>
      <c r="K8" s="24"/>
      <c r="L8" s="24"/>
      <c r="M8" s="24"/>
      <c r="N8" s="24"/>
      <c r="O8" s="24"/>
      <c r="P8" s="24"/>
      <c r="Q8" s="24"/>
      <c r="R8" s="24"/>
      <c r="S8" s="24"/>
      <c r="T8" s="24"/>
      <c r="U8" s="24"/>
      <c r="V8" s="24"/>
      <c r="W8" s="24"/>
      <c r="X8" s="24"/>
      <c r="Y8" s="24"/>
      <c r="Z8" s="24"/>
      <c r="AA8" s="24"/>
      <c r="AB8" s="24"/>
      <c r="AC8" s="25">
        <f t="shared" si="11"/>
        <v>0</v>
      </c>
      <c r="AD8" s="24">
        <f t="shared" si="12"/>
        <v>0</v>
      </c>
      <c r="AE8" s="24"/>
      <c r="AF8" s="24"/>
      <c r="AG8" s="24"/>
      <c r="AH8" s="24"/>
      <c r="AI8" s="24"/>
      <c r="AJ8" s="24"/>
      <c r="AK8" s="24"/>
      <c r="AL8" s="24"/>
      <c r="AM8" s="24"/>
      <c r="AN8" s="24"/>
      <c r="AO8" s="24"/>
      <c r="AP8" s="24"/>
      <c r="AQ8" s="24"/>
      <c r="AR8" s="24"/>
      <c r="AS8" s="24"/>
      <c r="AT8" s="24"/>
      <c r="AU8" s="24"/>
      <c r="AV8" s="24"/>
      <c r="AW8" s="24"/>
      <c r="AX8" s="24"/>
      <c r="AY8" s="24"/>
      <c r="AZ8" s="25">
        <f t="shared" si="2"/>
        <v>1</v>
      </c>
      <c r="BA8" s="24">
        <f t="shared" si="3"/>
        <v>25000000</v>
      </c>
      <c r="BB8" s="24">
        <f t="shared" si="4"/>
        <v>0</v>
      </c>
      <c r="BC8" s="24">
        <f t="shared" si="4"/>
        <v>25000000</v>
      </c>
      <c r="BD8" s="24">
        <f t="shared" si="4"/>
        <v>0</v>
      </c>
      <c r="BE8" s="24">
        <f t="shared" si="4"/>
        <v>0</v>
      </c>
      <c r="BF8" s="24">
        <f t="shared" si="4"/>
        <v>0</v>
      </c>
      <c r="BG8" s="24">
        <f t="shared" si="4"/>
        <v>0</v>
      </c>
      <c r="BH8" s="24">
        <f t="shared" si="4"/>
        <v>0</v>
      </c>
      <c r="BI8" s="24">
        <f t="shared" si="4"/>
        <v>0</v>
      </c>
      <c r="BJ8" s="24">
        <f t="shared" si="4"/>
        <v>0</v>
      </c>
      <c r="BK8" s="24">
        <f t="shared" si="4"/>
        <v>0</v>
      </c>
      <c r="BL8" s="24">
        <f t="shared" si="4"/>
        <v>0</v>
      </c>
      <c r="BM8" s="24">
        <f t="shared" si="4"/>
        <v>0</v>
      </c>
      <c r="BN8" s="24">
        <f t="shared" si="4"/>
        <v>0</v>
      </c>
      <c r="BO8" s="24">
        <f t="shared" si="4"/>
        <v>0</v>
      </c>
      <c r="BP8" s="24">
        <f t="shared" si="4"/>
        <v>0</v>
      </c>
      <c r="BQ8" s="24">
        <f t="shared" si="4"/>
        <v>0</v>
      </c>
      <c r="BR8" s="24">
        <f t="shared" si="5"/>
        <v>0</v>
      </c>
      <c r="BS8" s="24">
        <f t="shared" si="5"/>
        <v>0</v>
      </c>
      <c r="BT8" s="24">
        <f t="shared" si="5"/>
        <v>0</v>
      </c>
      <c r="BU8" s="24">
        <f t="shared" si="5"/>
        <v>0</v>
      </c>
      <c r="BV8" s="24">
        <f t="shared" si="5"/>
        <v>0</v>
      </c>
      <c r="BW8" s="25">
        <f t="shared" si="13"/>
        <v>0</v>
      </c>
      <c r="BX8" s="24">
        <f t="shared" si="6"/>
        <v>0</v>
      </c>
      <c r="BY8" s="24"/>
      <c r="BZ8" s="24"/>
      <c r="CA8" s="24"/>
      <c r="CB8" s="24"/>
      <c r="CC8" s="24"/>
      <c r="CD8" s="24"/>
      <c r="CE8" s="24"/>
      <c r="CF8" s="24"/>
      <c r="CG8" s="24"/>
      <c r="CH8" s="24"/>
      <c r="CI8" s="24"/>
      <c r="CJ8" s="24"/>
      <c r="CK8" s="24"/>
      <c r="CL8" s="24"/>
      <c r="CM8" s="24"/>
      <c r="CN8" s="24"/>
      <c r="CO8" s="24"/>
      <c r="CP8" s="24"/>
      <c r="CQ8" s="24"/>
      <c r="CR8" s="24"/>
      <c r="CS8" s="24"/>
      <c r="CT8" s="25">
        <f t="shared" si="7"/>
        <v>1</v>
      </c>
      <c r="CU8" s="24">
        <f t="shared" si="8"/>
        <v>25000000</v>
      </c>
      <c r="CV8" s="24">
        <f t="shared" si="9"/>
        <v>0</v>
      </c>
      <c r="CW8" s="24">
        <f t="shared" si="9"/>
        <v>25000000</v>
      </c>
      <c r="CX8" s="24">
        <f t="shared" si="9"/>
        <v>0</v>
      </c>
      <c r="CY8" s="24">
        <f t="shared" si="9"/>
        <v>0</v>
      </c>
      <c r="CZ8" s="24">
        <f t="shared" si="9"/>
        <v>0</v>
      </c>
      <c r="DA8" s="24">
        <f t="shared" si="9"/>
        <v>0</v>
      </c>
      <c r="DB8" s="24">
        <f t="shared" si="9"/>
        <v>0</v>
      </c>
      <c r="DC8" s="24">
        <f t="shared" si="9"/>
        <v>0</v>
      </c>
      <c r="DD8" s="24">
        <f t="shared" si="9"/>
        <v>0</v>
      </c>
      <c r="DE8" s="24">
        <f t="shared" si="9"/>
        <v>0</v>
      </c>
      <c r="DF8" s="24">
        <f t="shared" si="9"/>
        <v>0</v>
      </c>
      <c r="DG8" s="24">
        <f t="shared" si="9"/>
        <v>0</v>
      </c>
      <c r="DH8" s="24">
        <f t="shared" si="9"/>
        <v>0</v>
      </c>
      <c r="DI8" s="24">
        <f t="shared" si="9"/>
        <v>0</v>
      </c>
      <c r="DJ8" s="24">
        <f t="shared" si="9"/>
        <v>0</v>
      </c>
      <c r="DK8" s="24">
        <f t="shared" si="9"/>
        <v>0</v>
      </c>
      <c r="DL8" s="24">
        <f t="shared" si="10"/>
        <v>0</v>
      </c>
      <c r="DM8" s="24">
        <f t="shared" si="10"/>
        <v>0</v>
      </c>
      <c r="DN8" s="24">
        <f t="shared" si="10"/>
        <v>0</v>
      </c>
      <c r="DO8" s="24">
        <f t="shared" si="10"/>
        <v>0</v>
      </c>
      <c r="DP8" s="24">
        <f t="shared" si="10"/>
        <v>0</v>
      </c>
    </row>
    <row r="9" spans="1:125" ht="33.75" hidden="1" customHeight="1" x14ac:dyDescent="0.25">
      <c r="A9" s="30"/>
      <c r="B9" s="215" t="s">
        <v>58</v>
      </c>
      <c r="C9" s="20" t="s">
        <v>59</v>
      </c>
      <c r="D9" s="21" t="s">
        <v>60</v>
      </c>
      <c r="E9" s="22">
        <v>510</v>
      </c>
      <c r="F9" s="23" t="s">
        <v>61</v>
      </c>
      <c r="G9" s="24">
        <f t="shared" si="0"/>
        <v>37000000</v>
      </c>
      <c r="H9" s="24"/>
      <c r="I9" s="24"/>
      <c r="J9" s="24"/>
      <c r="K9" s="24"/>
      <c r="L9" s="24"/>
      <c r="M9" s="24"/>
      <c r="N9" s="24"/>
      <c r="O9" s="24"/>
      <c r="P9" s="24"/>
      <c r="Q9" s="24"/>
      <c r="R9" s="24"/>
      <c r="S9" s="24"/>
      <c r="T9" s="24"/>
      <c r="U9" s="24"/>
      <c r="V9" s="24"/>
      <c r="W9" s="24">
        <v>16000000</v>
      </c>
      <c r="X9" s="24"/>
      <c r="Y9" s="24"/>
      <c r="Z9" s="24"/>
      <c r="AA9" s="24"/>
      <c r="AB9" s="24">
        <v>21000000</v>
      </c>
      <c r="AC9" s="25">
        <f>+AD9/G9</f>
        <v>0.16216216216216217</v>
      </c>
      <c r="AD9" s="24">
        <f>SUM(AE9:AY9)</f>
        <v>6000000</v>
      </c>
      <c r="AE9" s="24"/>
      <c r="AF9" s="24"/>
      <c r="AG9" s="24"/>
      <c r="AH9" s="24"/>
      <c r="AI9" s="24"/>
      <c r="AJ9" s="24"/>
      <c r="AK9" s="24"/>
      <c r="AL9" s="24"/>
      <c r="AM9" s="24"/>
      <c r="AN9" s="24"/>
      <c r="AO9" s="24"/>
      <c r="AP9" s="24"/>
      <c r="AQ9" s="24"/>
      <c r="AR9" s="24"/>
      <c r="AS9" s="24"/>
      <c r="AT9" s="24"/>
      <c r="AU9" s="24"/>
      <c r="AV9" s="24"/>
      <c r="AW9" s="24"/>
      <c r="AX9" s="24"/>
      <c r="AY9" s="24">
        <f>+'[2]ENERO 2018'!$AF$785</f>
        <v>6000000</v>
      </c>
      <c r="AZ9" s="25">
        <f t="shared" si="2"/>
        <v>0.83783783783783783</v>
      </c>
      <c r="BA9" s="24">
        <f t="shared" si="3"/>
        <v>31000000</v>
      </c>
      <c r="BB9" s="24">
        <f t="shared" si="4"/>
        <v>0</v>
      </c>
      <c r="BC9" s="24">
        <f t="shared" si="4"/>
        <v>0</v>
      </c>
      <c r="BD9" s="24">
        <f t="shared" si="4"/>
        <v>0</v>
      </c>
      <c r="BE9" s="24">
        <f t="shared" si="4"/>
        <v>0</v>
      </c>
      <c r="BF9" s="24">
        <f t="shared" si="4"/>
        <v>0</v>
      </c>
      <c r="BG9" s="24">
        <f t="shared" si="4"/>
        <v>0</v>
      </c>
      <c r="BH9" s="24">
        <f t="shared" si="4"/>
        <v>0</v>
      </c>
      <c r="BI9" s="24">
        <f t="shared" si="4"/>
        <v>0</v>
      </c>
      <c r="BJ9" s="24">
        <f t="shared" si="4"/>
        <v>0</v>
      </c>
      <c r="BK9" s="24">
        <f t="shared" si="4"/>
        <v>0</v>
      </c>
      <c r="BL9" s="24">
        <f t="shared" si="4"/>
        <v>0</v>
      </c>
      <c r="BM9" s="24">
        <f t="shared" si="4"/>
        <v>0</v>
      </c>
      <c r="BN9" s="24">
        <f t="shared" si="4"/>
        <v>0</v>
      </c>
      <c r="BO9" s="24">
        <f t="shared" si="4"/>
        <v>0</v>
      </c>
      <c r="BP9" s="24">
        <f t="shared" si="4"/>
        <v>0</v>
      </c>
      <c r="BQ9" s="24">
        <f t="shared" si="4"/>
        <v>16000000</v>
      </c>
      <c r="BR9" s="24">
        <f t="shared" si="5"/>
        <v>0</v>
      </c>
      <c r="BS9" s="24">
        <f t="shared" si="5"/>
        <v>0</v>
      </c>
      <c r="BT9" s="24">
        <f t="shared" si="5"/>
        <v>0</v>
      </c>
      <c r="BU9" s="24">
        <f t="shared" si="5"/>
        <v>0</v>
      </c>
      <c r="BV9" s="24">
        <f t="shared" si="5"/>
        <v>15000000</v>
      </c>
      <c r="BW9" s="25">
        <f t="shared" si="13"/>
        <v>0.11304524324324325</v>
      </c>
      <c r="BX9" s="24">
        <f t="shared" si="6"/>
        <v>4182674</v>
      </c>
      <c r="BY9" s="24"/>
      <c r="BZ9" s="24"/>
      <c r="CA9" s="24"/>
      <c r="CB9" s="24"/>
      <c r="CC9" s="24"/>
      <c r="CD9" s="24"/>
      <c r="CE9" s="24"/>
      <c r="CF9" s="24"/>
      <c r="CG9" s="24"/>
      <c r="CH9" s="24"/>
      <c r="CI9" s="24"/>
      <c r="CJ9" s="24"/>
      <c r="CK9" s="24"/>
      <c r="CL9" s="24"/>
      <c r="CM9" s="24"/>
      <c r="CN9" s="24"/>
      <c r="CO9" s="24"/>
      <c r="CP9" s="24"/>
      <c r="CQ9" s="24"/>
      <c r="CR9" s="24"/>
      <c r="CS9" s="24">
        <f>+'[1]FEBRERO 2018'!$H$964</f>
        <v>4182674</v>
      </c>
      <c r="CT9" s="25">
        <f t="shared" si="7"/>
        <v>0.88695475675675672</v>
      </c>
      <c r="CU9" s="24">
        <f t="shared" si="8"/>
        <v>32817326</v>
      </c>
      <c r="CV9" s="24">
        <f t="shared" si="9"/>
        <v>0</v>
      </c>
      <c r="CW9" s="24">
        <f t="shared" si="9"/>
        <v>0</v>
      </c>
      <c r="CX9" s="24">
        <f t="shared" si="9"/>
        <v>0</v>
      </c>
      <c r="CY9" s="24">
        <f t="shared" si="9"/>
        <v>0</v>
      </c>
      <c r="CZ9" s="24">
        <f t="shared" si="9"/>
        <v>0</v>
      </c>
      <c r="DA9" s="24">
        <f t="shared" si="9"/>
        <v>0</v>
      </c>
      <c r="DB9" s="24">
        <f t="shared" si="9"/>
        <v>0</v>
      </c>
      <c r="DC9" s="24">
        <f t="shared" si="9"/>
        <v>0</v>
      </c>
      <c r="DD9" s="24">
        <f t="shared" si="9"/>
        <v>0</v>
      </c>
      <c r="DE9" s="24">
        <f t="shared" si="9"/>
        <v>0</v>
      </c>
      <c r="DF9" s="24">
        <f t="shared" si="9"/>
        <v>0</v>
      </c>
      <c r="DG9" s="24">
        <f t="shared" si="9"/>
        <v>0</v>
      </c>
      <c r="DH9" s="24">
        <f t="shared" si="9"/>
        <v>0</v>
      </c>
      <c r="DI9" s="24">
        <f t="shared" si="9"/>
        <v>0</v>
      </c>
      <c r="DJ9" s="24">
        <f t="shared" si="9"/>
        <v>0</v>
      </c>
      <c r="DK9" s="24">
        <f t="shared" si="9"/>
        <v>16000000</v>
      </c>
      <c r="DL9" s="24">
        <f t="shared" si="10"/>
        <v>0</v>
      </c>
      <c r="DM9" s="24">
        <f t="shared" si="10"/>
        <v>0</v>
      </c>
      <c r="DN9" s="24">
        <f t="shared" si="10"/>
        <v>0</v>
      </c>
      <c r="DO9" s="24">
        <f t="shared" si="10"/>
        <v>0</v>
      </c>
      <c r="DP9" s="24">
        <f t="shared" si="10"/>
        <v>16817326</v>
      </c>
    </row>
    <row r="10" spans="1:125" ht="21.75" hidden="1" customHeight="1" x14ac:dyDescent="0.25">
      <c r="A10" s="30"/>
      <c r="B10" s="215"/>
      <c r="C10" s="20" t="s">
        <v>62</v>
      </c>
      <c r="D10" s="21" t="s">
        <v>63</v>
      </c>
      <c r="E10" s="22">
        <v>510</v>
      </c>
      <c r="F10" s="23" t="s">
        <v>55</v>
      </c>
      <c r="G10" s="24">
        <f t="shared" si="0"/>
        <v>0</v>
      </c>
      <c r="H10" s="24"/>
      <c r="I10" s="24"/>
      <c r="J10" s="24"/>
      <c r="K10" s="24"/>
      <c r="L10" s="24"/>
      <c r="M10" s="24"/>
      <c r="N10" s="24"/>
      <c r="O10" s="24"/>
      <c r="P10" s="24"/>
      <c r="Q10" s="24"/>
      <c r="R10" s="24"/>
      <c r="S10" s="24"/>
      <c r="T10" s="24"/>
      <c r="U10" s="24"/>
      <c r="V10" s="24"/>
      <c r="W10" s="24"/>
      <c r="X10" s="24"/>
      <c r="Y10" s="24"/>
      <c r="Z10" s="24"/>
      <c r="AA10" s="24"/>
      <c r="AB10" s="24"/>
      <c r="AC10" s="25" t="e">
        <f t="shared" ref="AC10:AC27" si="14">+AD10/G10</f>
        <v>#DIV/0!</v>
      </c>
      <c r="AD10" s="24">
        <f t="shared" ref="AD10:AD13" si="15">SUM(AE10:AY10)</f>
        <v>0</v>
      </c>
      <c r="AE10" s="24"/>
      <c r="AF10" s="24"/>
      <c r="AG10" s="24"/>
      <c r="AH10" s="24"/>
      <c r="AI10" s="24"/>
      <c r="AJ10" s="24"/>
      <c r="AK10" s="24"/>
      <c r="AL10" s="24"/>
      <c r="AM10" s="24"/>
      <c r="AN10" s="24"/>
      <c r="AO10" s="24"/>
      <c r="AP10" s="24"/>
      <c r="AQ10" s="24"/>
      <c r="AR10" s="24"/>
      <c r="AS10" s="24"/>
      <c r="AT10" s="24"/>
      <c r="AU10" s="24"/>
      <c r="AV10" s="24"/>
      <c r="AW10" s="24"/>
      <c r="AX10" s="24"/>
      <c r="AY10" s="24"/>
      <c r="AZ10" s="25" t="e">
        <f t="shared" si="2"/>
        <v>#DIV/0!</v>
      </c>
      <c r="BA10" s="24">
        <f t="shared" si="3"/>
        <v>0</v>
      </c>
      <c r="BB10" s="24">
        <f t="shared" si="4"/>
        <v>0</v>
      </c>
      <c r="BC10" s="24">
        <f t="shared" si="4"/>
        <v>0</v>
      </c>
      <c r="BD10" s="24">
        <f t="shared" si="4"/>
        <v>0</v>
      </c>
      <c r="BE10" s="24">
        <f t="shared" si="4"/>
        <v>0</v>
      </c>
      <c r="BF10" s="24">
        <f t="shared" si="4"/>
        <v>0</v>
      </c>
      <c r="BG10" s="24">
        <f t="shared" si="4"/>
        <v>0</v>
      </c>
      <c r="BH10" s="24">
        <f t="shared" si="4"/>
        <v>0</v>
      </c>
      <c r="BI10" s="24">
        <f t="shared" si="4"/>
        <v>0</v>
      </c>
      <c r="BJ10" s="24">
        <f t="shared" si="4"/>
        <v>0</v>
      </c>
      <c r="BK10" s="24">
        <f t="shared" si="4"/>
        <v>0</v>
      </c>
      <c r="BL10" s="24">
        <f t="shared" si="4"/>
        <v>0</v>
      </c>
      <c r="BM10" s="24">
        <f t="shared" si="4"/>
        <v>0</v>
      </c>
      <c r="BN10" s="24">
        <f t="shared" si="4"/>
        <v>0</v>
      </c>
      <c r="BO10" s="24">
        <f t="shared" si="4"/>
        <v>0</v>
      </c>
      <c r="BP10" s="24">
        <f t="shared" si="4"/>
        <v>0</v>
      </c>
      <c r="BQ10" s="24">
        <f t="shared" si="4"/>
        <v>0</v>
      </c>
      <c r="BR10" s="24">
        <f t="shared" si="5"/>
        <v>0</v>
      </c>
      <c r="BS10" s="24">
        <f t="shared" si="5"/>
        <v>0</v>
      </c>
      <c r="BT10" s="24">
        <f t="shared" si="5"/>
        <v>0</v>
      </c>
      <c r="BU10" s="24">
        <f t="shared" si="5"/>
        <v>0</v>
      </c>
      <c r="BV10" s="24">
        <f t="shared" si="5"/>
        <v>0</v>
      </c>
      <c r="BW10" s="25" t="e">
        <f t="shared" si="13"/>
        <v>#DIV/0!</v>
      </c>
      <c r="BX10" s="24">
        <f t="shared" si="6"/>
        <v>0</v>
      </c>
      <c r="BY10" s="24"/>
      <c r="BZ10" s="24"/>
      <c r="CA10" s="24"/>
      <c r="CB10" s="24"/>
      <c r="CC10" s="24"/>
      <c r="CD10" s="24"/>
      <c r="CE10" s="24"/>
      <c r="CF10" s="24"/>
      <c r="CG10" s="24"/>
      <c r="CH10" s="24"/>
      <c r="CI10" s="24"/>
      <c r="CJ10" s="24"/>
      <c r="CK10" s="24"/>
      <c r="CL10" s="24"/>
      <c r="CM10" s="24"/>
      <c r="CN10" s="24"/>
      <c r="CO10" s="24"/>
      <c r="CP10" s="24"/>
      <c r="CQ10" s="24"/>
      <c r="CR10" s="24"/>
      <c r="CS10" s="24"/>
      <c r="CT10" s="25" t="e">
        <f t="shared" si="7"/>
        <v>#DIV/0!</v>
      </c>
      <c r="CU10" s="24">
        <f t="shared" si="8"/>
        <v>0</v>
      </c>
      <c r="CV10" s="24">
        <f t="shared" si="9"/>
        <v>0</v>
      </c>
      <c r="CW10" s="24">
        <f t="shared" si="9"/>
        <v>0</v>
      </c>
      <c r="CX10" s="24">
        <f t="shared" si="9"/>
        <v>0</v>
      </c>
      <c r="CY10" s="24">
        <f t="shared" si="9"/>
        <v>0</v>
      </c>
      <c r="CZ10" s="24">
        <f t="shared" si="9"/>
        <v>0</v>
      </c>
      <c r="DA10" s="24">
        <f t="shared" si="9"/>
        <v>0</v>
      </c>
      <c r="DB10" s="24">
        <f t="shared" si="9"/>
        <v>0</v>
      </c>
      <c r="DC10" s="24">
        <f t="shared" si="9"/>
        <v>0</v>
      </c>
      <c r="DD10" s="24">
        <f t="shared" si="9"/>
        <v>0</v>
      </c>
      <c r="DE10" s="24">
        <f t="shared" si="9"/>
        <v>0</v>
      </c>
      <c r="DF10" s="24">
        <f t="shared" si="9"/>
        <v>0</v>
      </c>
      <c r="DG10" s="24">
        <f t="shared" si="9"/>
        <v>0</v>
      </c>
      <c r="DH10" s="24">
        <f t="shared" si="9"/>
        <v>0</v>
      </c>
      <c r="DI10" s="24">
        <f t="shared" si="9"/>
        <v>0</v>
      </c>
      <c r="DJ10" s="24">
        <f t="shared" si="9"/>
        <v>0</v>
      </c>
      <c r="DK10" s="24">
        <f t="shared" si="9"/>
        <v>0</v>
      </c>
      <c r="DL10" s="24">
        <f t="shared" si="10"/>
        <v>0</v>
      </c>
      <c r="DM10" s="24">
        <f t="shared" si="10"/>
        <v>0</v>
      </c>
      <c r="DN10" s="24">
        <f t="shared" si="10"/>
        <v>0</v>
      </c>
      <c r="DO10" s="24">
        <f t="shared" si="10"/>
        <v>0</v>
      </c>
      <c r="DP10" s="24">
        <f t="shared" si="10"/>
        <v>0</v>
      </c>
    </row>
    <row r="11" spans="1:125" ht="18" hidden="1" customHeight="1" x14ac:dyDescent="0.25">
      <c r="A11" s="30"/>
      <c r="B11" s="215"/>
      <c r="C11" s="20" t="s">
        <v>64</v>
      </c>
      <c r="D11" s="21" t="s">
        <v>65</v>
      </c>
      <c r="E11" s="22">
        <v>510</v>
      </c>
      <c r="F11" s="23" t="s">
        <v>55</v>
      </c>
      <c r="G11" s="24">
        <f t="shared" si="0"/>
        <v>0</v>
      </c>
      <c r="H11" s="24"/>
      <c r="I11" s="24"/>
      <c r="J11" s="24"/>
      <c r="K11" s="24"/>
      <c r="L11" s="24"/>
      <c r="M11" s="24"/>
      <c r="N11" s="24"/>
      <c r="O11" s="24"/>
      <c r="P11" s="24"/>
      <c r="Q11" s="24"/>
      <c r="R11" s="24"/>
      <c r="S11" s="24"/>
      <c r="T11" s="24"/>
      <c r="U11" s="24"/>
      <c r="V11" s="24"/>
      <c r="W11" s="24"/>
      <c r="X11" s="24"/>
      <c r="Y11" s="24"/>
      <c r="Z11" s="24"/>
      <c r="AA11" s="24"/>
      <c r="AB11" s="24"/>
      <c r="AC11" s="25" t="e">
        <f t="shared" si="14"/>
        <v>#DIV/0!</v>
      </c>
      <c r="AD11" s="24">
        <f t="shared" si="15"/>
        <v>0</v>
      </c>
      <c r="AE11" s="24"/>
      <c r="AF11" s="24"/>
      <c r="AG11" s="24"/>
      <c r="AH11" s="24"/>
      <c r="AI11" s="24"/>
      <c r="AJ11" s="24"/>
      <c r="AK11" s="24"/>
      <c r="AL11" s="24"/>
      <c r="AM11" s="24"/>
      <c r="AN11" s="24"/>
      <c r="AO11" s="24"/>
      <c r="AP11" s="24"/>
      <c r="AQ11" s="24"/>
      <c r="AR11" s="24"/>
      <c r="AS11" s="24"/>
      <c r="AT11" s="24"/>
      <c r="AU11" s="24"/>
      <c r="AV11" s="24"/>
      <c r="AW11" s="24"/>
      <c r="AX11" s="24"/>
      <c r="AY11" s="24"/>
      <c r="AZ11" s="25" t="e">
        <f t="shared" si="2"/>
        <v>#DIV/0!</v>
      </c>
      <c r="BA11" s="24">
        <f t="shared" si="3"/>
        <v>0</v>
      </c>
      <c r="BB11" s="24">
        <f t="shared" si="4"/>
        <v>0</v>
      </c>
      <c r="BC11" s="24">
        <f t="shared" si="4"/>
        <v>0</v>
      </c>
      <c r="BD11" s="24">
        <f t="shared" si="4"/>
        <v>0</v>
      </c>
      <c r="BE11" s="24">
        <f t="shared" si="4"/>
        <v>0</v>
      </c>
      <c r="BF11" s="24">
        <f t="shared" si="4"/>
        <v>0</v>
      </c>
      <c r="BG11" s="24">
        <f t="shared" si="4"/>
        <v>0</v>
      </c>
      <c r="BH11" s="24">
        <f t="shared" si="4"/>
        <v>0</v>
      </c>
      <c r="BI11" s="24">
        <f t="shared" si="4"/>
        <v>0</v>
      </c>
      <c r="BJ11" s="24">
        <f t="shared" si="4"/>
        <v>0</v>
      </c>
      <c r="BK11" s="24">
        <f t="shared" si="4"/>
        <v>0</v>
      </c>
      <c r="BL11" s="24">
        <f t="shared" si="4"/>
        <v>0</v>
      </c>
      <c r="BM11" s="24">
        <f t="shared" si="4"/>
        <v>0</v>
      </c>
      <c r="BN11" s="24">
        <f t="shared" si="4"/>
        <v>0</v>
      </c>
      <c r="BO11" s="24">
        <f t="shared" si="4"/>
        <v>0</v>
      </c>
      <c r="BP11" s="24">
        <f t="shared" si="4"/>
        <v>0</v>
      </c>
      <c r="BQ11" s="24">
        <f t="shared" si="4"/>
        <v>0</v>
      </c>
      <c r="BR11" s="24">
        <f t="shared" si="5"/>
        <v>0</v>
      </c>
      <c r="BS11" s="24">
        <f t="shared" si="5"/>
        <v>0</v>
      </c>
      <c r="BT11" s="24">
        <f t="shared" si="5"/>
        <v>0</v>
      </c>
      <c r="BU11" s="24">
        <f t="shared" si="5"/>
        <v>0</v>
      </c>
      <c r="BV11" s="24">
        <f t="shared" si="5"/>
        <v>0</v>
      </c>
      <c r="BW11" s="25" t="e">
        <f t="shared" si="13"/>
        <v>#DIV/0!</v>
      </c>
      <c r="BX11" s="24">
        <f t="shared" si="6"/>
        <v>0</v>
      </c>
      <c r="BY11" s="24"/>
      <c r="BZ11" s="24"/>
      <c r="CA11" s="24"/>
      <c r="CB11" s="24"/>
      <c r="CC11" s="24"/>
      <c r="CD11" s="24"/>
      <c r="CE11" s="24"/>
      <c r="CF11" s="24"/>
      <c r="CG11" s="24"/>
      <c r="CH11" s="24"/>
      <c r="CI11" s="24"/>
      <c r="CJ11" s="24"/>
      <c r="CK11" s="24"/>
      <c r="CL11" s="24"/>
      <c r="CM11" s="24"/>
      <c r="CN11" s="24"/>
      <c r="CO11" s="24"/>
      <c r="CP11" s="24"/>
      <c r="CQ11" s="24"/>
      <c r="CR11" s="24"/>
      <c r="CS11" s="24"/>
      <c r="CT11" s="25" t="e">
        <f t="shared" si="7"/>
        <v>#DIV/0!</v>
      </c>
      <c r="CU11" s="24">
        <f t="shared" si="8"/>
        <v>0</v>
      </c>
      <c r="CV11" s="24">
        <f t="shared" si="9"/>
        <v>0</v>
      </c>
      <c r="CW11" s="24">
        <f t="shared" si="9"/>
        <v>0</v>
      </c>
      <c r="CX11" s="24">
        <f t="shared" si="9"/>
        <v>0</v>
      </c>
      <c r="CY11" s="24">
        <f t="shared" si="9"/>
        <v>0</v>
      </c>
      <c r="CZ11" s="24">
        <f t="shared" si="9"/>
        <v>0</v>
      </c>
      <c r="DA11" s="24">
        <f t="shared" si="9"/>
        <v>0</v>
      </c>
      <c r="DB11" s="24">
        <f t="shared" si="9"/>
        <v>0</v>
      </c>
      <c r="DC11" s="24">
        <f t="shared" si="9"/>
        <v>0</v>
      </c>
      <c r="DD11" s="24">
        <f t="shared" si="9"/>
        <v>0</v>
      </c>
      <c r="DE11" s="24">
        <f t="shared" si="9"/>
        <v>0</v>
      </c>
      <c r="DF11" s="24">
        <f t="shared" si="9"/>
        <v>0</v>
      </c>
      <c r="DG11" s="24">
        <f t="shared" si="9"/>
        <v>0</v>
      </c>
      <c r="DH11" s="24">
        <f t="shared" si="9"/>
        <v>0</v>
      </c>
      <c r="DI11" s="24">
        <f t="shared" si="9"/>
        <v>0</v>
      </c>
      <c r="DJ11" s="24">
        <f t="shared" si="9"/>
        <v>0</v>
      </c>
      <c r="DK11" s="24">
        <f t="shared" si="9"/>
        <v>0</v>
      </c>
      <c r="DL11" s="24">
        <f t="shared" si="10"/>
        <v>0</v>
      </c>
      <c r="DM11" s="24">
        <f t="shared" si="10"/>
        <v>0</v>
      </c>
      <c r="DN11" s="24">
        <f t="shared" si="10"/>
        <v>0</v>
      </c>
      <c r="DO11" s="24">
        <f t="shared" si="10"/>
        <v>0</v>
      </c>
      <c r="DP11" s="24">
        <f t="shared" si="10"/>
        <v>0</v>
      </c>
    </row>
    <row r="12" spans="1:125" ht="18.75" hidden="1" customHeight="1" x14ac:dyDescent="0.25">
      <c r="A12" s="30"/>
      <c r="B12" s="215"/>
      <c r="C12" s="20" t="s">
        <v>66</v>
      </c>
      <c r="D12" s="21" t="s">
        <v>67</v>
      </c>
      <c r="E12" s="22">
        <v>510</v>
      </c>
      <c r="F12" s="23" t="s">
        <v>55</v>
      </c>
      <c r="G12" s="24">
        <f t="shared" si="0"/>
        <v>0</v>
      </c>
      <c r="H12" s="24"/>
      <c r="I12" s="24"/>
      <c r="J12" s="24"/>
      <c r="K12" s="24"/>
      <c r="L12" s="24"/>
      <c r="M12" s="24"/>
      <c r="N12" s="24"/>
      <c r="O12" s="24"/>
      <c r="P12" s="24"/>
      <c r="Q12" s="24"/>
      <c r="R12" s="24"/>
      <c r="S12" s="24"/>
      <c r="T12" s="24"/>
      <c r="U12" s="24"/>
      <c r="V12" s="24"/>
      <c r="W12" s="24"/>
      <c r="X12" s="24"/>
      <c r="Y12" s="24"/>
      <c r="Z12" s="24"/>
      <c r="AA12" s="24"/>
      <c r="AB12" s="24"/>
      <c r="AC12" s="25" t="e">
        <f t="shared" si="14"/>
        <v>#DIV/0!</v>
      </c>
      <c r="AD12" s="24">
        <f t="shared" si="15"/>
        <v>0</v>
      </c>
      <c r="AE12" s="24"/>
      <c r="AF12" s="24"/>
      <c r="AG12" s="24"/>
      <c r="AH12" s="24"/>
      <c r="AI12" s="24"/>
      <c r="AJ12" s="24"/>
      <c r="AK12" s="24"/>
      <c r="AL12" s="24"/>
      <c r="AM12" s="24"/>
      <c r="AN12" s="24"/>
      <c r="AO12" s="24"/>
      <c r="AP12" s="24"/>
      <c r="AQ12" s="24"/>
      <c r="AR12" s="24"/>
      <c r="AS12" s="24"/>
      <c r="AT12" s="24"/>
      <c r="AU12" s="24"/>
      <c r="AV12" s="24"/>
      <c r="AW12" s="24"/>
      <c r="AX12" s="24"/>
      <c r="AY12" s="24"/>
      <c r="AZ12" s="25" t="e">
        <f t="shared" si="2"/>
        <v>#DIV/0!</v>
      </c>
      <c r="BA12" s="24">
        <f t="shared" si="3"/>
        <v>0</v>
      </c>
      <c r="BB12" s="24">
        <f t="shared" si="4"/>
        <v>0</v>
      </c>
      <c r="BC12" s="24">
        <f t="shared" si="4"/>
        <v>0</v>
      </c>
      <c r="BD12" s="24">
        <f t="shared" si="4"/>
        <v>0</v>
      </c>
      <c r="BE12" s="24">
        <f t="shared" si="4"/>
        <v>0</v>
      </c>
      <c r="BF12" s="24">
        <f t="shared" si="4"/>
        <v>0</v>
      </c>
      <c r="BG12" s="24">
        <f t="shared" si="4"/>
        <v>0</v>
      </c>
      <c r="BH12" s="24">
        <f t="shared" si="4"/>
        <v>0</v>
      </c>
      <c r="BI12" s="24">
        <f t="shared" si="4"/>
        <v>0</v>
      </c>
      <c r="BJ12" s="24">
        <f t="shared" si="4"/>
        <v>0</v>
      </c>
      <c r="BK12" s="24">
        <f t="shared" si="4"/>
        <v>0</v>
      </c>
      <c r="BL12" s="24">
        <f t="shared" si="4"/>
        <v>0</v>
      </c>
      <c r="BM12" s="24">
        <f t="shared" si="4"/>
        <v>0</v>
      </c>
      <c r="BN12" s="24">
        <f t="shared" si="4"/>
        <v>0</v>
      </c>
      <c r="BO12" s="24">
        <f t="shared" si="4"/>
        <v>0</v>
      </c>
      <c r="BP12" s="24">
        <f t="shared" si="4"/>
        <v>0</v>
      </c>
      <c r="BQ12" s="24">
        <f t="shared" si="4"/>
        <v>0</v>
      </c>
      <c r="BR12" s="24">
        <f t="shared" si="5"/>
        <v>0</v>
      </c>
      <c r="BS12" s="24">
        <f t="shared" si="5"/>
        <v>0</v>
      </c>
      <c r="BT12" s="24">
        <f t="shared" si="5"/>
        <v>0</v>
      </c>
      <c r="BU12" s="24">
        <f t="shared" si="5"/>
        <v>0</v>
      </c>
      <c r="BV12" s="24">
        <f t="shared" si="5"/>
        <v>0</v>
      </c>
      <c r="BW12" s="25" t="e">
        <f t="shared" si="13"/>
        <v>#DIV/0!</v>
      </c>
      <c r="BX12" s="24">
        <f t="shared" si="6"/>
        <v>0</v>
      </c>
      <c r="BY12" s="24"/>
      <c r="BZ12" s="24"/>
      <c r="CA12" s="24"/>
      <c r="CB12" s="24"/>
      <c r="CC12" s="24"/>
      <c r="CD12" s="24"/>
      <c r="CE12" s="24"/>
      <c r="CF12" s="24"/>
      <c r="CG12" s="24"/>
      <c r="CH12" s="24"/>
      <c r="CI12" s="24"/>
      <c r="CJ12" s="24"/>
      <c r="CK12" s="24"/>
      <c r="CL12" s="24"/>
      <c r="CM12" s="24"/>
      <c r="CN12" s="24"/>
      <c r="CO12" s="24"/>
      <c r="CP12" s="24"/>
      <c r="CQ12" s="24"/>
      <c r="CR12" s="24"/>
      <c r="CS12" s="24"/>
      <c r="CT12" s="25" t="e">
        <f t="shared" si="7"/>
        <v>#DIV/0!</v>
      </c>
      <c r="CU12" s="24">
        <f t="shared" si="8"/>
        <v>0</v>
      </c>
      <c r="CV12" s="24">
        <f t="shared" si="9"/>
        <v>0</v>
      </c>
      <c r="CW12" s="24">
        <f t="shared" si="9"/>
        <v>0</v>
      </c>
      <c r="CX12" s="24">
        <f t="shared" si="9"/>
        <v>0</v>
      </c>
      <c r="CY12" s="24">
        <f t="shared" si="9"/>
        <v>0</v>
      </c>
      <c r="CZ12" s="24">
        <f t="shared" si="9"/>
        <v>0</v>
      </c>
      <c r="DA12" s="24">
        <f t="shared" si="9"/>
        <v>0</v>
      </c>
      <c r="DB12" s="24">
        <f t="shared" si="9"/>
        <v>0</v>
      </c>
      <c r="DC12" s="24">
        <f t="shared" si="9"/>
        <v>0</v>
      </c>
      <c r="DD12" s="24">
        <f t="shared" si="9"/>
        <v>0</v>
      </c>
      <c r="DE12" s="24">
        <f t="shared" si="9"/>
        <v>0</v>
      </c>
      <c r="DF12" s="24">
        <f t="shared" si="9"/>
        <v>0</v>
      </c>
      <c r="DG12" s="24">
        <f t="shared" si="9"/>
        <v>0</v>
      </c>
      <c r="DH12" s="24">
        <f t="shared" si="9"/>
        <v>0</v>
      </c>
      <c r="DI12" s="24">
        <f t="shared" si="9"/>
        <v>0</v>
      </c>
      <c r="DJ12" s="24">
        <f t="shared" si="9"/>
        <v>0</v>
      </c>
      <c r="DK12" s="24">
        <f t="shared" si="9"/>
        <v>0</v>
      </c>
      <c r="DL12" s="24">
        <f t="shared" si="10"/>
        <v>0</v>
      </c>
      <c r="DM12" s="24">
        <f t="shared" si="10"/>
        <v>0</v>
      </c>
      <c r="DN12" s="24">
        <f t="shared" si="10"/>
        <v>0</v>
      </c>
      <c r="DO12" s="24">
        <f t="shared" si="10"/>
        <v>0</v>
      </c>
      <c r="DP12" s="24">
        <f t="shared" si="10"/>
        <v>0</v>
      </c>
    </row>
    <row r="13" spans="1:125" ht="16.5" hidden="1" customHeight="1" x14ac:dyDescent="0.25">
      <c r="A13" s="30"/>
      <c r="B13" s="215"/>
      <c r="C13" s="20" t="s">
        <v>68</v>
      </c>
      <c r="D13" s="21" t="s">
        <v>69</v>
      </c>
      <c r="E13" s="22">
        <v>510</v>
      </c>
      <c r="F13" s="23" t="s">
        <v>55</v>
      </c>
      <c r="G13" s="24">
        <f t="shared" si="0"/>
        <v>0</v>
      </c>
      <c r="H13" s="24"/>
      <c r="I13" s="24"/>
      <c r="J13" s="24"/>
      <c r="K13" s="24"/>
      <c r="L13" s="24"/>
      <c r="M13" s="24"/>
      <c r="N13" s="24"/>
      <c r="O13" s="24"/>
      <c r="P13" s="24"/>
      <c r="Q13" s="24"/>
      <c r="R13" s="24"/>
      <c r="S13" s="24"/>
      <c r="T13" s="24"/>
      <c r="U13" s="24"/>
      <c r="V13" s="24"/>
      <c r="W13" s="24"/>
      <c r="X13" s="24"/>
      <c r="Y13" s="24"/>
      <c r="Z13" s="24"/>
      <c r="AA13" s="24"/>
      <c r="AB13" s="24"/>
      <c r="AC13" s="25" t="e">
        <f t="shared" si="14"/>
        <v>#DIV/0!</v>
      </c>
      <c r="AD13" s="24">
        <f t="shared" si="15"/>
        <v>0</v>
      </c>
      <c r="AE13" s="24"/>
      <c r="AF13" s="24"/>
      <c r="AG13" s="24"/>
      <c r="AH13" s="24"/>
      <c r="AI13" s="24"/>
      <c r="AJ13" s="24"/>
      <c r="AK13" s="24"/>
      <c r="AL13" s="24"/>
      <c r="AM13" s="24"/>
      <c r="AN13" s="24"/>
      <c r="AO13" s="24"/>
      <c r="AP13" s="24"/>
      <c r="AQ13" s="24"/>
      <c r="AR13" s="24"/>
      <c r="AS13" s="24"/>
      <c r="AT13" s="24"/>
      <c r="AU13" s="24"/>
      <c r="AV13" s="24"/>
      <c r="AW13" s="24"/>
      <c r="AX13" s="24"/>
      <c r="AY13" s="24"/>
      <c r="AZ13" s="25" t="e">
        <f t="shared" si="2"/>
        <v>#DIV/0!</v>
      </c>
      <c r="BA13" s="24">
        <f t="shared" si="3"/>
        <v>0</v>
      </c>
      <c r="BB13" s="24">
        <f t="shared" si="4"/>
        <v>0</v>
      </c>
      <c r="BC13" s="24">
        <f t="shared" si="4"/>
        <v>0</v>
      </c>
      <c r="BD13" s="24">
        <f t="shared" si="4"/>
        <v>0</v>
      </c>
      <c r="BE13" s="24">
        <f t="shared" si="4"/>
        <v>0</v>
      </c>
      <c r="BF13" s="24">
        <f t="shared" si="4"/>
        <v>0</v>
      </c>
      <c r="BG13" s="24">
        <f t="shared" si="4"/>
        <v>0</v>
      </c>
      <c r="BH13" s="24">
        <f t="shared" si="4"/>
        <v>0</v>
      </c>
      <c r="BI13" s="24">
        <f t="shared" si="4"/>
        <v>0</v>
      </c>
      <c r="BJ13" s="24">
        <f t="shared" si="4"/>
        <v>0</v>
      </c>
      <c r="BK13" s="24">
        <f t="shared" si="4"/>
        <v>0</v>
      </c>
      <c r="BL13" s="24">
        <f t="shared" si="4"/>
        <v>0</v>
      </c>
      <c r="BM13" s="24">
        <f t="shared" si="4"/>
        <v>0</v>
      </c>
      <c r="BN13" s="24">
        <f t="shared" si="4"/>
        <v>0</v>
      </c>
      <c r="BO13" s="24">
        <f t="shared" si="4"/>
        <v>0</v>
      </c>
      <c r="BP13" s="24">
        <f t="shared" si="4"/>
        <v>0</v>
      </c>
      <c r="BQ13" s="24">
        <f t="shared" si="4"/>
        <v>0</v>
      </c>
      <c r="BR13" s="24">
        <f t="shared" si="5"/>
        <v>0</v>
      </c>
      <c r="BS13" s="24">
        <f t="shared" si="5"/>
        <v>0</v>
      </c>
      <c r="BT13" s="24">
        <f t="shared" si="5"/>
        <v>0</v>
      </c>
      <c r="BU13" s="24">
        <f t="shared" si="5"/>
        <v>0</v>
      </c>
      <c r="BV13" s="24">
        <f t="shared" si="5"/>
        <v>0</v>
      </c>
      <c r="BW13" s="25" t="e">
        <f t="shared" si="13"/>
        <v>#DIV/0!</v>
      </c>
      <c r="BX13" s="24">
        <f t="shared" si="6"/>
        <v>0</v>
      </c>
      <c r="BY13" s="24"/>
      <c r="BZ13" s="24"/>
      <c r="CA13" s="24"/>
      <c r="CB13" s="24"/>
      <c r="CC13" s="24"/>
      <c r="CD13" s="24"/>
      <c r="CE13" s="24"/>
      <c r="CF13" s="24"/>
      <c r="CG13" s="24"/>
      <c r="CH13" s="24"/>
      <c r="CI13" s="24"/>
      <c r="CJ13" s="24"/>
      <c r="CK13" s="24"/>
      <c r="CL13" s="24"/>
      <c r="CM13" s="24"/>
      <c r="CN13" s="24"/>
      <c r="CO13" s="24"/>
      <c r="CP13" s="24"/>
      <c r="CQ13" s="24"/>
      <c r="CR13" s="24"/>
      <c r="CS13" s="24"/>
      <c r="CT13" s="25" t="e">
        <f t="shared" si="7"/>
        <v>#DIV/0!</v>
      </c>
      <c r="CU13" s="24">
        <f t="shared" si="8"/>
        <v>0</v>
      </c>
      <c r="CV13" s="24">
        <f t="shared" si="9"/>
        <v>0</v>
      </c>
      <c r="CW13" s="24">
        <f t="shared" si="9"/>
        <v>0</v>
      </c>
      <c r="CX13" s="24">
        <f t="shared" si="9"/>
        <v>0</v>
      </c>
      <c r="CY13" s="24">
        <f t="shared" si="9"/>
        <v>0</v>
      </c>
      <c r="CZ13" s="24">
        <f t="shared" si="9"/>
        <v>0</v>
      </c>
      <c r="DA13" s="24">
        <f t="shared" si="9"/>
        <v>0</v>
      </c>
      <c r="DB13" s="24">
        <f t="shared" si="9"/>
        <v>0</v>
      </c>
      <c r="DC13" s="24">
        <f t="shared" si="9"/>
        <v>0</v>
      </c>
      <c r="DD13" s="24">
        <f t="shared" si="9"/>
        <v>0</v>
      </c>
      <c r="DE13" s="24">
        <f t="shared" si="9"/>
        <v>0</v>
      </c>
      <c r="DF13" s="24">
        <f t="shared" si="9"/>
        <v>0</v>
      </c>
      <c r="DG13" s="24">
        <f t="shared" si="9"/>
        <v>0</v>
      </c>
      <c r="DH13" s="24">
        <f t="shared" si="9"/>
        <v>0</v>
      </c>
      <c r="DI13" s="24">
        <f t="shared" si="9"/>
        <v>0</v>
      </c>
      <c r="DJ13" s="24">
        <f t="shared" si="9"/>
        <v>0</v>
      </c>
      <c r="DK13" s="24">
        <f t="shared" si="9"/>
        <v>0</v>
      </c>
      <c r="DL13" s="24">
        <f t="shared" si="10"/>
        <v>0</v>
      </c>
      <c r="DM13" s="24">
        <f t="shared" si="10"/>
        <v>0</v>
      </c>
      <c r="DN13" s="24">
        <f t="shared" si="10"/>
        <v>0</v>
      </c>
      <c r="DO13" s="24">
        <f t="shared" si="10"/>
        <v>0</v>
      </c>
      <c r="DP13" s="24">
        <f t="shared" si="10"/>
        <v>0</v>
      </c>
    </row>
    <row r="14" spans="1:125" ht="42.75" hidden="1" customHeight="1" x14ac:dyDescent="0.25">
      <c r="A14" s="30"/>
      <c r="B14" s="207" t="s">
        <v>70</v>
      </c>
      <c r="C14" s="31" t="s">
        <v>71</v>
      </c>
      <c r="D14" s="32" t="s">
        <v>72</v>
      </c>
      <c r="E14" s="22">
        <v>310</v>
      </c>
      <c r="F14" s="23" t="s">
        <v>55</v>
      </c>
      <c r="G14" s="24">
        <f t="shared" si="0"/>
        <v>119000000</v>
      </c>
      <c r="H14" s="24"/>
      <c r="I14" s="24">
        <v>90000000</v>
      </c>
      <c r="J14" s="24"/>
      <c r="K14" s="24"/>
      <c r="L14" s="24"/>
      <c r="M14" s="24"/>
      <c r="N14" s="24"/>
      <c r="O14" s="24"/>
      <c r="P14" s="24"/>
      <c r="Q14" s="24"/>
      <c r="R14" s="24"/>
      <c r="S14" s="24"/>
      <c r="T14" s="24"/>
      <c r="U14" s="24"/>
      <c r="V14" s="24"/>
      <c r="W14" s="24"/>
      <c r="X14" s="24">
        <v>29000000</v>
      </c>
      <c r="Y14" s="24"/>
      <c r="Z14" s="24"/>
      <c r="AA14" s="24"/>
      <c r="AB14" s="24"/>
      <c r="AC14" s="25">
        <f t="shared" si="14"/>
        <v>0.53379108403361342</v>
      </c>
      <c r="AD14" s="24">
        <f>SUM(AE14:AY14)</f>
        <v>63521139</v>
      </c>
      <c r="AE14" s="24"/>
      <c r="AF14" s="24">
        <f>+'[1]FEBRERO 2018'!$K$144</f>
        <v>63521139</v>
      </c>
      <c r="AG14" s="24"/>
      <c r="AH14" s="24"/>
      <c r="AI14" s="24"/>
      <c r="AJ14" s="24"/>
      <c r="AK14" s="24"/>
      <c r="AL14" s="24"/>
      <c r="AM14" s="24"/>
      <c r="AN14" s="24"/>
      <c r="AO14" s="24"/>
      <c r="AP14" s="24"/>
      <c r="AQ14" s="24"/>
      <c r="AR14" s="24"/>
      <c r="AS14" s="24"/>
      <c r="AT14" s="24"/>
      <c r="AU14" s="24"/>
      <c r="AV14" s="24"/>
      <c r="AW14" s="24"/>
      <c r="AX14" s="24"/>
      <c r="AY14" s="24"/>
      <c r="AZ14" s="25">
        <f t="shared" si="2"/>
        <v>0.46620891596638658</v>
      </c>
      <c r="BA14" s="24">
        <f t="shared" si="3"/>
        <v>55478861</v>
      </c>
      <c r="BB14" s="24">
        <f t="shared" si="4"/>
        <v>0</v>
      </c>
      <c r="BC14" s="24">
        <f t="shared" si="4"/>
        <v>26478861</v>
      </c>
      <c r="BD14" s="24">
        <f t="shared" si="4"/>
        <v>0</v>
      </c>
      <c r="BE14" s="24">
        <f t="shared" si="4"/>
        <v>0</v>
      </c>
      <c r="BF14" s="24">
        <f t="shared" si="4"/>
        <v>0</v>
      </c>
      <c r="BG14" s="24">
        <f t="shared" si="4"/>
        <v>0</v>
      </c>
      <c r="BH14" s="24">
        <f t="shared" si="4"/>
        <v>0</v>
      </c>
      <c r="BI14" s="24">
        <f t="shared" si="4"/>
        <v>0</v>
      </c>
      <c r="BJ14" s="24">
        <f t="shared" si="4"/>
        <v>0</v>
      </c>
      <c r="BK14" s="24">
        <f t="shared" si="4"/>
        <v>0</v>
      </c>
      <c r="BL14" s="24">
        <f t="shared" si="4"/>
        <v>0</v>
      </c>
      <c r="BM14" s="24">
        <f t="shared" si="4"/>
        <v>0</v>
      </c>
      <c r="BN14" s="24">
        <f t="shared" si="4"/>
        <v>0</v>
      </c>
      <c r="BO14" s="24">
        <f t="shared" si="4"/>
        <v>0</v>
      </c>
      <c r="BP14" s="24">
        <f t="shared" si="4"/>
        <v>0</v>
      </c>
      <c r="BQ14" s="24">
        <f t="shared" si="4"/>
        <v>0</v>
      </c>
      <c r="BR14" s="24">
        <f t="shared" si="5"/>
        <v>29000000</v>
      </c>
      <c r="BS14" s="24">
        <f t="shared" si="5"/>
        <v>0</v>
      </c>
      <c r="BT14" s="24">
        <f t="shared" si="5"/>
        <v>0</v>
      </c>
      <c r="BU14" s="24">
        <f t="shared" si="5"/>
        <v>0</v>
      </c>
      <c r="BV14" s="24">
        <f t="shared" si="5"/>
        <v>0</v>
      </c>
      <c r="BW14" s="25">
        <f>+BX14/G14</f>
        <v>0.5004719327731092</v>
      </c>
      <c r="BX14" s="24">
        <f t="shared" si="6"/>
        <v>59556160</v>
      </c>
      <c r="BY14" s="24"/>
      <c r="BZ14" s="24">
        <f>+'[1]FEBRERO 2018'!$H$142</f>
        <v>59556160</v>
      </c>
      <c r="CA14" s="24"/>
      <c r="CB14" s="24"/>
      <c r="CC14" s="24"/>
      <c r="CD14" s="24"/>
      <c r="CE14" s="24"/>
      <c r="CF14" s="24"/>
      <c r="CG14" s="24"/>
      <c r="CH14" s="24"/>
      <c r="CI14" s="24"/>
      <c r="CJ14" s="24"/>
      <c r="CK14" s="24"/>
      <c r="CL14" s="24"/>
      <c r="CM14" s="24"/>
      <c r="CN14" s="24"/>
      <c r="CO14" s="24"/>
      <c r="CP14" s="24"/>
      <c r="CQ14" s="24"/>
      <c r="CR14" s="24"/>
      <c r="CS14" s="24"/>
      <c r="CT14" s="25">
        <f t="shared" si="7"/>
        <v>0.4995280672268908</v>
      </c>
      <c r="CU14" s="24">
        <f t="shared" si="8"/>
        <v>59443840</v>
      </c>
      <c r="CV14" s="24">
        <f t="shared" si="9"/>
        <v>0</v>
      </c>
      <c r="CW14" s="24">
        <f t="shared" si="9"/>
        <v>30443840</v>
      </c>
      <c r="CX14" s="24">
        <f t="shared" si="9"/>
        <v>0</v>
      </c>
      <c r="CY14" s="24">
        <f t="shared" si="9"/>
        <v>0</v>
      </c>
      <c r="CZ14" s="24">
        <f t="shared" si="9"/>
        <v>0</v>
      </c>
      <c r="DA14" s="24">
        <f t="shared" si="9"/>
        <v>0</v>
      </c>
      <c r="DB14" s="24">
        <f t="shared" si="9"/>
        <v>0</v>
      </c>
      <c r="DC14" s="24">
        <f t="shared" si="9"/>
        <v>0</v>
      </c>
      <c r="DD14" s="24">
        <f t="shared" si="9"/>
        <v>0</v>
      </c>
      <c r="DE14" s="24">
        <f t="shared" si="9"/>
        <v>0</v>
      </c>
      <c r="DF14" s="24">
        <f t="shared" si="9"/>
        <v>0</v>
      </c>
      <c r="DG14" s="24">
        <f t="shared" si="9"/>
        <v>0</v>
      </c>
      <c r="DH14" s="24">
        <f t="shared" si="9"/>
        <v>0</v>
      </c>
      <c r="DI14" s="24">
        <f t="shared" si="9"/>
        <v>0</v>
      </c>
      <c r="DJ14" s="24">
        <f t="shared" si="9"/>
        <v>0</v>
      </c>
      <c r="DK14" s="24">
        <f t="shared" si="9"/>
        <v>0</v>
      </c>
      <c r="DL14" s="24">
        <f t="shared" si="10"/>
        <v>29000000</v>
      </c>
      <c r="DM14" s="24">
        <f t="shared" si="10"/>
        <v>0</v>
      </c>
      <c r="DN14" s="24">
        <f t="shared" si="10"/>
        <v>0</v>
      </c>
      <c r="DO14" s="24">
        <f t="shared" si="10"/>
        <v>0</v>
      </c>
      <c r="DP14" s="24">
        <f t="shared" si="10"/>
        <v>0</v>
      </c>
    </row>
    <row r="15" spans="1:125" ht="22.5" hidden="1" customHeight="1" x14ac:dyDescent="0.25">
      <c r="A15" s="30"/>
      <c r="B15" s="207"/>
      <c r="C15" s="20" t="s">
        <v>73</v>
      </c>
      <c r="D15" s="21" t="s">
        <v>74</v>
      </c>
      <c r="E15" s="22">
        <v>310</v>
      </c>
      <c r="F15" s="33" t="s">
        <v>75</v>
      </c>
      <c r="G15" s="24">
        <f t="shared" si="0"/>
        <v>347665509</v>
      </c>
      <c r="H15" s="24"/>
      <c r="I15" s="24">
        <v>290000000</v>
      </c>
      <c r="J15" s="24">
        <v>1507807</v>
      </c>
      <c r="K15" s="24"/>
      <c r="L15" s="24"/>
      <c r="M15" s="24"/>
      <c r="N15" s="24"/>
      <c r="O15" s="24"/>
      <c r="P15" s="24"/>
      <c r="Q15" s="24"/>
      <c r="R15" s="24"/>
      <c r="S15" s="24"/>
      <c r="T15" s="24"/>
      <c r="U15" s="24"/>
      <c r="V15" s="24"/>
      <c r="W15" s="24"/>
      <c r="X15" s="24"/>
      <c r="Y15" s="24"/>
      <c r="Z15" s="24"/>
      <c r="AA15" s="24"/>
      <c r="AB15" s="24">
        <v>56157702</v>
      </c>
      <c r="AC15" s="25">
        <f t="shared" si="14"/>
        <v>2.7476409803999281E-2</v>
      </c>
      <c r="AD15" s="24">
        <f t="shared" si="1"/>
        <v>9552600</v>
      </c>
      <c r="AE15" s="24"/>
      <c r="AF15" s="24">
        <f>+'[1]FEBRERO 2018'!$K$165</f>
        <v>9252600</v>
      </c>
      <c r="AG15" s="24"/>
      <c r="AH15" s="24"/>
      <c r="AI15" s="24"/>
      <c r="AJ15" s="24"/>
      <c r="AK15" s="24"/>
      <c r="AL15" s="24"/>
      <c r="AM15" s="24"/>
      <c r="AN15" s="24"/>
      <c r="AO15" s="24"/>
      <c r="AP15" s="24"/>
      <c r="AQ15" s="24"/>
      <c r="AR15" s="24"/>
      <c r="AS15" s="24"/>
      <c r="AT15" s="24"/>
      <c r="AU15" s="24"/>
      <c r="AV15" s="24"/>
      <c r="AW15" s="24"/>
      <c r="AX15" s="24"/>
      <c r="AY15" s="24">
        <f>+'[2]ENERO 2018'!$AF$163</f>
        <v>300000</v>
      </c>
      <c r="AZ15" s="25">
        <f t="shared" si="2"/>
        <v>0.97252359019600076</v>
      </c>
      <c r="BA15" s="24">
        <f t="shared" si="3"/>
        <v>338112909</v>
      </c>
      <c r="BB15" s="24">
        <f t="shared" si="4"/>
        <v>0</v>
      </c>
      <c r="BC15" s="24">
        <f t="shared" si="4"/>
        <v>280747400</v>
      </c>
      <c r="BD15" s="24">
        <f t="shared" si="4"/>
        <v>1507807</v>
      </c>
      <c r="BE15" s="24">
        <f t="shared" si="4"/>
        <v>0</v>
      </c>
      <c r="BF15" s="24">
        <f t="shared" si="4"/>
        <v>0</v>
      </c>
      <c r="BG15" s="24">
        <f t="shared" si="4"/>
        <v>0</v>
      </c>
      <c r="BH15" s="24">
        <f t="shared" si="4"/>
        <v>0</v>
      </c>
      <c r="BI15" s="24">
        <f t="shared" si="4"/>
        <v>0</v>
      </c>
      <c r="BJ15" s="24">
        <f t="shared" si="4"/>
        <v>0</v>
      </c>
      <c r="BK15" s="24">
        <f t="shared" si="4"/>
        <v>0</v>
      </c>
      <c r="BL15" s="24">
        <f t="shared" si="4"/>
        <v>0</v>
      </c>
      <c r="BM15" s="24">
        <f t="shared" si="4"/>
        <v>0</v>
      </c>
      <c r="BN15" s="24">
        <f t="shared" si="4"/>
        <v>0</v>
      </c>
      <c r="BO15" s="24">
        <f t="shared" si="4"/>
        <v>0</v>
      </c>
      <c r="BP15" s="24">
        <f t="shared" si="4"/>
        <v>0</v>
      </c>
      <c r="BQ15" s="24">
        <f t="shared" si="4"/>
        <v>0</v>
      </c>
      <c r="BR15" s="24">
        <f t="shared" si="5"/>
        <v>0</v>
      </c>
      <c r="BS15" s="24">
        <f t="shared" si="5"/>
        <v>0</v>
      </c>
      <c r="BT15" s="24">
        <f t="shared" si="5"/>
        <v>0</v>
      </c>
      <c r="BU15" s="24">
        <f t="shared" si="5"/>
        <v>0</v>
      </c>
      <c r="BV15" s="24">
        <f t="shared" si="5"/>
        <v>55857702</v>
      </c>
      <c r="BW15" s="25">
        <f>+BX15/G15</f>
        <v>2.7476409803999281E-2</v>
      </c>
      <c r="BX15" s="24">
        <f t="shared" si="6"/>
        <v>9552600</v>
      </c>
      <c r="BY15" s="24"/>
      <c r="BZ15" s="24">
        <f>+'[1]FEBRERO 2018'!$H$163-CS15</f>
        <v>9252600</v>
      </c>
      <c r="CA15" s="24"/>
      <c r="CB15" s="24"/>
      <c r="CC15" s="24"/>
      <c r="CD15" s="24"/>
      <c r="CE15" s="24"/>
      <c r="CF15" s="24"/>
      <c r="CG15" s="24"/>
      <c r="CH15" s="24"/>
      <c r="CI15" s="24"/>
      <c r="CJ15" s="24"/>
      <c r="CK15" s="24"/>
      <c r="CL15" s="24"/>
      <c r="CM15" s="24"/>
      <c r="CN15" s="24"/>
      <c r="CO15" s="24"/>
      <c r="CP15" s="24"/>
      <c r="CQ15" s="24"/>
      <c r="CR15" s="24"/>
      <c r="CS15" s="24">
        <f>+'[2]ENERO 2018'!$AF$163</f>
        <v>300000</v>
      </c>
      <c r="CT15" s="25">
        <f t="shared" si="7"/>
        <v>0.97252359019600076</v>
      </c>
      <c r="CU15" s="24">
        <f t="shared" si="8"/>
        <v>338112909</v>
      </c>
      <c r="CV15" s="24">
        <f t="shared" si="9"/>
        <v>0</v>
      </c>
      <c r="CW15" s="24">
        <f t="shared" si="9"/>
        <v>280747400</v>
      </c>
      <c r="CX15" s="24">
        <f t="shared" si="9"/>
        <v>1507807</v>
      </c>
      <c r="CY15" s="24">
        <f t="shared" si="9"/>
        <v>0</v>
      </c>
      <c r="CZ15" s="24">
        <f t="shared" si="9"/>
        <v>0</v>
      </c>
      <c r="DA15" s="24">
        <f t="shared" si="9"/>
        <v>0</v>
      </c>
      <c r="DB15" s="24">
        <f t="shared" si="9"/>
        <v>0</v>
      </c>
      <c r="DC15" s="24">
        <f t="shared" si="9"/>
        <v>0</v>
      </c>
      <c r="DD15" s="24">
        <f t="shared" si="9"/>
        <v>0</v>
      </c>
      <c r="DE15" s="24">
        <f t="shared" si="9"/>
        <v>0</v>
      </c>
      <c r="DF15" s="24">
        <f t="shared" si="9"/>
        <v>0</v>
      </c>
      <c r="DG15" s="24">
        <f t="shared" si="9"/>
        <v>0</v>
      </c>
      <c r="DH15" s="24">
        <f t="shared" si="9"/>
        <v>0</v>
      </c>
      <c r="DI15" s="24">
        <f t="shared" si="9"/>
        <v>0</v>
      </c>
      <c r="DJ15" s="24">
        <f t="shared" si="9"/>
        <v>0</v>
      </c>
      <c r="DK15" s="24">
        <f t="shared" si="9"/>
        <v>0</v>
      </c>
      <c r="DL15" s="24">
        <f t="shared" si="10"/>
        <v>0</v>
      </c>
      <c r="DM15" s="24">
        <f t="shared" si="10"/>
        <v>0</v>
      </c>
      <c r="DN15" s="24">
        <f t="shared" si="10"/>
        <v>0</v>
      </c>
      <c r="DO15" s="24">
        <f t="shared" si="10"/>
        <v>0</v>
      </c>
      <c r="DP15" s="24">
        <f t="shared" si="10"/>
        <v>55857702</v>
      </c>
    </row>
    <row r="16" spans="1:125" ht="15.75" hidden="1" customHeight="1" x14ac:dyDescent="0.25">
      <c r="A16" s="30"/>
      <c r="B16" s="207"/>
      <c r="C16" s="20" t="s">
        <v>76</v>
      </c>
      <c r="D16" s="21" t="s">
        <v>77</v>
      </c>
      <c r="E16" s="22">
        <v>310</v>
      </c>
      <c r="F16" s="23" t="s">
        <v>55</v>
      </c>
      <c r="G16" s="24">
        <f t="shared" si="0"/>
        <v>30000000</v>
      </c>
      <c r="H16" s="24"/>
      <c r="I16" s="24"/>
      <c r="J16" s="24"/>
      <c r="K16" s="24"/>
      <c r="L16" s="24"/>
      <c r="M16" s="24"/>
      <c r="N16" s="24"/>
      <c r="O16" s="24"/>
      <c r="P16" s="24"/>
      <c r="Q16" s="24"/>
      <c r="R16" s="24"/>
      <c r="S16" s="24"/>
      <c r="T16" s="24"/>
      <c r="U16" s="24"/>
      <c r="V16" s="24"/>
      <c r="W16" s="24">
        <v>30000000</v>
      </c>
      <c r="X16" s="24"/>
      <c r="Y16" s="24"/>
      <c r="Z16" s="24"/>
      <c r="AA16" s="24"/>
      <c r="AB16" s="24"/>
      <c r="AC16" s="25">
        <f t="shared" si="14"/>
        <v>0.72</v>
      </c>
      <c r="AD16" s="24">
        <f t="shared" si="1"/>
        <v>21600000</v>
      </c>
      <c r="AE16" s="24"/>
      <c r="AF16" s="24"/>
      <c r="AG16" s="24"/>
      <c r="AH16" s="24"/>
      <c r="AI16" s="24"/>
      <c r="AJ16" s="24"/>
      <c r="AK16" s="24"/>
      <c r="AL16" s="24"/>
      <c r="AM16" s="24"/>
      <c r="AN16" s="24"/>
      <c r="AO16" s="24"/>
      <c r="AP16" s="24"/>
      <c r="AQ16" s="24"/>
      <c r="AR16" s="24"/>
      <c r="AS16" s="24"/>
      <c r="AT16" s="24">
        <f>+'[2]ENERO 2018'!$Y$170</f>
        <v>21600000</v>
      </c>
      <c r="AU16" s="24"/>
      <c r="AV16" s="24"/>
      <c r="AW16" s="24"/>
      <c r="AX16" s="24"/>
      <c r="AY16" s="24"/>
      <c r="AZ16" s="25">
        <f t="shared" si="2"/>
        <v>0.28000000000000003</v>
      </c>
      <c r="BA16" s="24">
        <f t="shared" si="3"/>
        <v>8400000</v>
      </c>
      <c r="BB16" s="24">
        <f t="shared" si="4"/>
        <v>0</v>
      </c>
      <c r="BC16" s="24">
        <f t="shared" si="4"/>
        <v>0</v>
      </c>
      <c r="BD16" s="24">
        <f t="shared" si="4"/>
        <v>0</v>
      </c>
      <c r="BE16" s="24">
        <f t="shared" si="4"/>
        <v>0</v>
      </c>
      <c r="BF16" s="24">
        <f t="shared" si="4"/>
        <v>0</v>
      </c>
      <c r="BG16" s="24">
        <f t="shared" si="4"/>
        <v>0</v>
      </c>
      <c r="BH16" s="24">
        <f t="shared" si="4"/>
        <v>0</v>
      </c>
      <c r="BI16" s="24">
        <f t="shared" si="4"/>
        <v>0</v>
      </c>
      <c r="BJ16" s="24">
        <f t="shared" si="4"/>
        <v>0</v>
      </c>
      <c r="BK16" s="24">
        <f t="shared" si="4"/>
        <v>0</v>
      </c>
      <c r="BL16" s="24">
        <f t="shared" si="4"/>
        <v>0</v>
      </c>
      <c r="BM16" s="24">
        <f t="shared" si="4"/>
        <v>0</v>
      </c>
      <c r="BN16" s="24">
        <f t="shared" si="4"/>
        <v>0</v>
      </c>
      <c r="BO16" s="24">
        <f t="shared" si="4"/>
        <v>0</v>
      </c>
      <c r="BP16" s="24">
        <f t="shared" si="4"/>
        <v>0</v>
      </c>
      <c r="BQ16" s="24">
        <f t="shared" si="4"/>
        <v>8400000</v>
      </c>
      <c r="BR16" s="24">
        <f t="shared" si="5"/>
        <v>0</v>
      </c>
      <c r="BS16" s="24">
        <f t="shared" si="5"/>
        <v>0</v>
      </c>
      <c r="BT16" s="24">
        <f t="shared" si="5"/>
        <v>0</v>
      </c>
      <c r="BU16" s="24">
        <f t="shared" si="5"/>
        <v>0</v>
      </c>
      <c r="BV16" s="24">
        <f t="shared" si="5"/>
        <v>0</v>
      </c>
      <c r="BW16" s="25">
        <f>+BX16/G16</f>
        <v>0.72</v>
      </c>
      <c r="BX16" s="24">
        <f t="shared" si="6"/>
        <v>21600000</v>
      </c>
      <c r="BY16" s="24"/>
      <c r="BZ16" s="24"/>
      <c r="CA16" s="24"/>
      <c r="CB16" s="24"/>
      <c r="CC16" s="24"/>
      <c r="CD16" s="24"/>
      <c r="CE16" s="24"/>
      <c r="CF16" s="24"/>
      <c r="CG16" s="24"/>
      <c r="CH16" s="24"/>
      <c r="CI16" s="24"/>
      <c r="CJ16" s="24"/>
      <c r="CK16" s="24"/>
      <c r="CL16" s="24"/>
      <c r="CM16" s="24"/>
      <c r="CN16" s="24">
        <f>+'[2]ENERO 2018'!$H$168</f>
        <v>21600000</v>
      </c>
      <c r="CO16" s="24"/>
      <c r="CP16" s="24"/>
      <c r="CQ16" s="24"/>
      <c r="CR16" s="24"/>
      <c r="CS16" s="24"/>
      <c r="CT16" s="25">
        <f t="shared" si="7"/>
        <v>0.28000000000000003</v>
      </c>
      <c r="CU16" s="24">
        <f t="shared" si="8"/>
        <v>8400000</v>
      </c>
      <c r="CV16" s="24">
        <f t="shared" si="9"/>
        <v>0</v>
      </c>
      <c r="CW16" s="24">
        <f t="shared" si="9"/>
        <v>0</v>
      </c>
      <c r="CX16" s="24">
        <f t="shared" si="9"/>
        <v>0</v>
      </c>
      <c r="CY16" s="24">
        <f t="shared" si="9"/>
        <v>0</v>
      </c>
      <c r="CZ16" s="24">
        <f t="shared" si="9"/>
        <v>0</v>
      </c>
      <c r="DA16" s="24">
        <f t="shared" si="9"/>
        <v>0</v>
      </c>
      <c r="DB16" s="24">
        <f t="shared" si="9"/>
        <v>0</v>
      </c>
      <c r="DC16" s="24">
        <f t="shared" si="9"/>
        <v>0</v>
      </c>
      <c r="DD16" s="24">
        <f t="shared" si="9"/>
        <v>0</v>
      </c>
      <c r="DE16" s="24">
        <f t="shared" si="9"/>
        <v>0</v>
      </c>
      <c r="DF16" s="24">
        <f t="shared" si="9"/>
        <v>0</v>
      </c>
      <c r="DG16" s="24">
        <f t="shared" si="9"/>
        <v>0</v>
      </c>
      <c r="DH16" s="24">
        <f t="shared" si="9"/>
        <v>0</v>
      </c>
      <c r="DI16" s="24">
        <f t="shared" si="9"/>
        <v>0</v>
      </c>
      <c r="DJ16" s="24">
        <f t="shared" si="9"/>
        <v>0</v>
      </c>
      <c r="DK16" s="24">
        <f>W16-CN16</f>
        <v>8400000</v>
      </c>
      <c r="DL16" s="24">
        <f t="shared" si="10"/>
        <v>0</v>
      </c>
      <c r="DM16" s="24">
        <f t="shared" si="10"/>
        <v>0</v>
      </c>
      <c r="DN16" s="24">
        <f t="shared" si="10"/>
        <v>0</v>
      </c>
      <c r="DO16" s="24">
        <f t="shared" si="10"/>
        <v>0</v>
      </c>
      <c r="DP16" s="24">
        <f t="shared" si="10"/>
        <v>0</v>
      </c>
    </row>
    <row r="17" spans="1:120" ht="46.5" hidden="1" customHeight="1" x14ac:dyDescent="0.25">
      <c r="A17" s="30"/>
      <c r="B17" s="207"/>
      <c r="C17" s="20" t="s">
        <v>78</v>
      </c>
      <c r="D17" s="21" t="s">
        <v>79</v>
      </c>
      <c r="E17" s="22">
        <v>310</v>
      </c>
      <c r="F17" s="23" t="s">
        <v>55</v>
      </c>
      <c r="G17" s="24">
        <f t="shared" si="0"/>
        <v>27000000</v>
      </c>
      <c r="H17" s="34"/>
      <c r="I17" s="24"/>
      <c r="J17" s="24"/>
      <c r="K17" s="24"/>
      <c r="L17" s="34"/>
      <c r="M17" s="24"/>
      <c r="N17" s="24"/>
      <c r="O17" s="34"/>
      <c r="P17" s="28"/>
      <c r="Q17" s="28"/>
      <c r="R17" s="28"/>
      <c r="S17" s="28"/>
      <c r="T17" s="28"/>
      <c r="U17" s="28"/>
      <c r="V17" s="28"/>
      <c r="W17" s="24">
        <v>27000000</v>
      </c>
      <c r="X17" s="24"/>
      <c r="Y17" s="34"/>
      <c r="Z17" s="34"/>
      <c r="AA17" s="34"/>
      <c r="AB17" s="34"/>
      <c r="AC17" s="25">
        <f t="shared" si="14"/>
        <v>0</v>
      </c>
      <c r="AD17" s="24">
        <f t="shared" si="1"/>
        <v>0</v>
      </c>
      <c r="AE17" s="24"/>
      <c r="AF17" s="24"/>
      <c r="AG17" s="24"/>
      <c r="AH17" s="24"/>
      <c r="AI17" s="24"/>
      <c r="AJ17" s="24"/>
      <c r="AK17" s="24"/>
      <c r="AL17" s="24"/>
      <c r="AM17" s="24"/>
      <c r="AN17" s="24"/>
      <c r="AO17" s="24"/>
      <c r="AP17" s="24"/>
      <c r="AQ17" s="24"/>
      <c r="AR17" s="24"/>
      <c r="AS17" s="24"/>
      <c r="AT17" s="24"/>
      <c r="AU17" s="24"/>
      <c r="AV17" s="24"/>
      <c r="AW17" s="24"/>
      <c r="AX17" s="24"/>
      <c r="AY17" s="24"/>
      <c r="AZ17" s="25">
        <f t="shared" si="2"/>
        <v>1</v>
      </c>
      <c r="BA17" s="24">
        <f t="shared" si="3"/>
        <v>27000000</v>
      </c>
      <c r="BB17" s="24">
        <f t="shared" si="4"/>
        <v>0</v>
      </c>
      <c r="BC17" s="24">
        <f t="shared" si="4"/>
        <v>0</v>
      </c>
      <c r="BD17" s="24">
        <f t="shared" si="4"/>
        <v>0</v>
      </c>
      <c r="BE17" s="24">
        <f t="shared" si="4"/>
        <v>0</v>
      </c>
      <c r="BF17" s="24">
        <f t="shared" si="4"/>
        <v>0</v>
      </c>
      <c r="BG17" s="24">
        <f t="shared" si="4"/>
        <v>0</v>
      </c>
      <c r="BH17" s="24">
        <f t="shared" si="4"/>
        <v>0</v>
      </c>
      <c r="BI17" s="24">
        <f t="shared" si="4"/>
        <v>0</v>
      </c>
      <c r="BJ17" s="24">
        <f t="shared" si="4"/>
        <v>0</v>
      </c>
      <c r="BK17" s="24">
        <f t="shared" si="4"/>
        <v>0</v>
      </c>
      <c r="BL17" s="24">
        <f t="shared" si="4"/>
        <v>0</v>
      </c>
      <c r="BM17" s="24">
        <f t="shared" si="4"/>
        <v>0</v>
      </c>
      <c r="BN17" s="24">
        <f t="shared" si="4"/>
        <v>0</v>
      </c>
      <c r="BO17" s="24">
        <f t="shared" si="4"/>
        <v>0</v>
      </c>
      <c r="BP17" s="24">
        <f t="shared" si="4"/>
        <v>0</v>
      </c>
      <c r="BQ17" s="24">
        <f t="shared" si="4"/>
        <v>27000000</v>
      </c>
      <c r="BR17" s="24">
        <f t="shared" si="5"/>
        <v>0</v>
      </c>
      <c r="BS17" s="24">
        <f t="shared" si="5"/>
        <v>0</v>
      </c>
      <c r="BT17" s="24">
        <f t="shared" si="5"/>
        <v>0</v>
      </c>
      <c r="BU17" s="24">
        <f t="shared" si="5"/>
        <v>0</v>
      </c>
      <c r="BV17" s="24">
        <f t="shared" si="5"/>
        <v>0</v>
      </c>
      <c r="BW17" s="25">
        <f>+BX17/G17</f>
        <v>0</v>
      </c>
      <c r="BX17" s="24">
        <f t="shared" si="6"/>
        <v>0</v>
      </c>
      <c r="BY17" s="24"/>
      <c r="BZ17" s="24"/>
      <c r="CA17" s="24"/>
      <c r="CB17" s="24"/>
      <c r="CC17" s="24"/>
      <c r="CD17" s="24"/>
      <c r="CE17" s="24"/>
      <c r="CF17" s="24"/>
      <c r="CG17" s="24"/>
      <c r="CH17" s="24"/>
      <c r="CI17" s="24"/>
      <c r="CJ17" s="24"/>
      <c r="CK17" s="24"/>
      <c r="CL17" s="24"/>
      <c r="CM17" s="24"/>
      <c r="CN17" s="24"/>
      <c r="CO17" s="24"/>
      <c r="CP17" s="24"/>
      <c r="CQ17" s="24"/>
      <c r="CR17" s="24"/>
      <c r="CS17" s="24"/>
      <c r="CT17" s="25">
        <f t="shared" si="7"/>
        <v>1</v>
      </c>
      <c r="CU17" s="24">
        <f t="shared" si="8"/>
        <v>27000000</v>
      </c>
      <c r="CV17" s="24">
        <f t="shared" si="9"/>
        <v>0</v>
      </c>
      <c r="CW17" s="24">
        <f t="shared" si="9"/>
        <v>0</v>
      </c>
      <c r="CX17" s="24">
        <f t="shared" si="9"/>
        <v>0</v>
      </c>
      <c r="CY17" s="24">
        <f t="shared" si="9"/>
        <v>0</v>
      </c>
      <c r="CZ17" s="24">
        <f t="shared" si="9"/>
        <v>0</v>
      </c>
      <c r="DA17" s="24">
        <f t="shared" si="9"/>
        <v>0</v>
      </c>
      <c r="DB17" s="24">
        <f t="shared" si="9"/>
        <v>0</v>
      </c>
      <c r="DC17" s="24">
        <f t="shared" si="9"/>
        <v>0</v>
      </c>
      <c r="DD17" s="24">
        <f t="shared" si="9"/>
        <v>0</v>
      </c>
      <c r="DE17" s="24">
        <f t="shared" si="9"/>
        <v>0</v>
      </c>
      <c r="DF17" s="24">
        <f t="shared" si="9"/>
        <v>0</v>
      </c>
      <c r="DG17" s="24">
        <f t="shared" si="9"/>
        <v>0</v>
      </c>
      <c r="DH17" s="24">
        <f t="shared" si="9"/>
        <v>0</v>
      </c>
      <c r="DI17" s="24">
        <f t="shared" si="9"/>
        <v>0</v>
      </c>
      <c r="DJ17" s="24">
        <f t="shared" si="9"/>
        <v>0</v>
      </c>
      <c r="DK17" s="24">
        <f t="shared" si="9"/>
        <v>27000000</v>
      </c>
      <c r="DL17" s="24">
        <f t="shared" si="10"/>
        <v>0</v>
      </c>
      <c r="DM17" s="24">
        <f t="shared" si="10"/>
        <v>0</v>
      </c>
      <c r="DN17" s="24">
        <f t="shared" si="10"/>
        <v>0</v>
      </c>
      <c r="DO17" s="24">
        <f t="shared" si="10"/>
        <v>0</v>
      </c>
      <c r="DP17" s="24">
        <f t="shared" si="10"/>
        <v>0</v>
      </c>
    </row>
    <row r="18" spans="1:120" ht="46.5" hidden="1" customHeight="1" x14ac:dyDescent="0.25">
      <c r="A18" s="30"/>
      <c r="B18" s="35"/>
      <c r="C18" s="20" t="s">
        <v>80</v>
      </c>
      <c r="D18" s="21" t="s">
        <v>81</v>
      </c>
      <c r="E18" s="22">
        <v>310</v>
      </c>
      <c r="F18" s="36" t="s">
        <v>55</v>
      </c>
      <c r="G18" s="24">
        <f t="shared" si="0"/>
        <v>4000000</v>
      </c>
      <c r="H18" s="34"/>
      <c r="I18" s="24"/>
      <c r="J18" s="24"/>
      <c r="K18" s="24"/>
      <c r="L18" s="34"/>
      <c r="M18" s="24"/>
      <c r="N18" s="24"/>
      <c r="O18" s="34"/>
      <c r="P18" s="28"/>
      <c r="Q18" s="28"/>
      <c r="R18" s="28"/>
      <c r="S18" s="28"/>
      <c r="T18" s="28"/>
      <c r="U18" s="28"/>
      <c r="V18" s="28"/>
      <c r="W18" s="24">
        <v>4000000</v>
      </c>
      <c r="X18" s="24"/>
      <c r="Y18" s="34"/>
      <c r="Z18" s="34"/>
      <c r="AA18" s="34"/>
      <c r="AB18" s="34"/>
      <c r="AC18" s="25">
        <f t="shared" si="14"/>
        <v>0</v>
      </c>
      <c r="AD18" s="24">
        <f t="shared" si="1"/>
        <v>0</v>
      </c>
      <c r="AE18" s="24"/>
      <c r="AF18" s="24"/>
      <c r="AG18" s="24"/>
      <c r="AH18" s="24"/>
      <c r="AI18" s="24"/>
      <c r="AJ18" s="24"/>
      <c r="AK18" s="24"/>
      <c r="AL18" s="24"/>
      <c r="AM18" s="24"/>
      <c r="AN18" s="24"/>
      <c r="AO18" s="24"/>
      <c r="AP18" s="24"/>
      <c r="AQ18" s="24"/>
      <c r="AR18" s="24"/>
      <c r="AS18" s="24"/>
      <c r="AT18" s="24"/>
      <c r="AU18" s="24"/>
      <c r="AV18" s="24"/>
      <c r="AW18" s="24"/>
      <c r="AX18" s="24"/>
      <c r="AY18" s="24"/>
      <c r="AZ18" s="25">
        <f t="shared" si="2"/>
        <v>1</v>
      </c>
      <c r="BA18" s="24">
        <f t="shared" si="3"/>
        <v>4000000</v>
      </c>
      <c r="BB18" s="24">
        <f t="shared" si="4"/>
        <v>0</v>
      </c>
      <c r="BC18" s="24">
        <f t="shared" si="4"/>
        <v>0</v>
      </c>
      <c r="BD18" s="24">
        <f t="shared" si="4"/>
        <v>0</v>
      </c>
      <c r="BE18" s="24">
        <f t="shared" si="4"/>
        <v>0</v>
      </c>
      <c r="BF18" s="24">
        <f t="shared" si="4"/>
        <v>0</v>
      </c>
      <c r="BG18" s="24">
        <f t="shared" si="4"/>
        <v>0</v>
      </c>
      <c r="BH18" s="24">
        <f t="shared" si="4"/>
        <v>0</v>
      </c>
      <c r="BI18" s="24">
        <f t="shared" si="4"/>
        <v>0</v>
      </c>
      <c r="BJ18" s="24">
        <f t="shared" si="4"/>
        <v>0</v>
      </c>
      <c r="BK18" s="24">
        <f t="shared" si="4"/>
        <v>0</v>
      </c>
      <c r="BL18" s="24">
        <f t="shared" si="4"/>
        <v>0</v>
      </c>
      <c r="BM18" s="24">
        <f t="shared" si="4"/>
        <v>0</v>
      </c>
      <c r="BN18" s="24">
        <f t="shared" si="4"/>
        <v>0</v>
      </c>
      <c r="BO18" s="24">
        <f t="shared" si="4"/>
        <v>0</v>
      </c>
      <c r="BP18" s="24">
        <f t="shared" si="4"/>
        <v>0</v>
      </c>
      <c r="BQ18" s="24">
        <f t="shared" si="4"/>
        <v>4000000</v>
      </c>
      <c r="BR18" s="24">
        <f t="shared" si="5"/>
        <v>0</v>
      </c>
      <c r="BS18" s="24">
        <f t="shared" si="5"/>
        <v>0</v>
      </c>
      <c r="BT18" s="24">
        <f t="shared" si="5"/>
        <v>0</v>
      </c>
      <c r="BU18" s="24">
        <f t="shared" si="5"/>
        <v>0</v>
      </c>
      <c r="BV18" s="24">
        <f t="shared" si="5"/>
        <v>0</v>
      </c>
      <c r="BW18" s="25">
        <f t="shared" ref="BW18:BW27" si="16">+BX18/G18</f>
        <v>0</v>
      </c>
      <c r="BX18" s="24">
        <f t="shared" si="6"/>
        <v>0</v>
      </c>
      <c r="BY18" s="24"/>
      <c r="BZ18" s="24"/>
      <c r="CA18" s="24"/>
      <c r="CB18" s="24"/>
      <c r="CC18" s="24"/>
      <c r="CD18" s="24"/>
      <c r="CE18" s="24"/>
      <c r="CF18" s="24"/>
      <c r="CG18" s="24"/>
      <c r="CH18" s="24"/>
      <c r="CI18" s="24"/>
      <c r="CJ18" s="24"/>
      <c r="CK18" s="24"/>
      <c r="CL18" s="24"/>
      <c r="CM18" s="24"/>
      <c r="CN18" s="24"/>
      <c r="CO18" s="24"/>
      <c r="CP18" s="24"/>
      <c r="CQ18" s="24"/>
      <c r="CR18" s="24"/>
      <c r="CS18" s="24"/>
      <c r="CT18" s="25">
        <f t="shared" si="7"/>
        <v>1</v>
      </c>
      <c r="CU18" s="24">
        <f t="shared" si="8"/>
        <v>4000000</v>
      </c>
      <c r="CV18" s="24">
        <f t="shared" si="9"/>
        <v>0</v>
      </c>
      <c r="CW18" s="24">
        <f t="shared" si="9"/>
        <v>0</v>
      </c>
      <c r="CX18" s="24">
        <f t="shared" si="9"/>
        <v>0</v>
      </c>
      <c r="CY18" s="24">
        <f t="shared" si="9"/>
        <v>0</v>
      </c>
      <c r="CZ18" s="24">
        <f t="shared" si="9"/>
        <v>0</v>
      </c>
      <c r="DA18" s="24">
        <f t="shared" si="9"/>
        <v>0</v>
      </c>
      <c r="DB18" s="24">
        <f t="shared" si="9"/>
        <v>0</v>
      </c>
      <c r="DC18" s="24">
        <f t="shared" si="9"/>
        <v>0</v>
      </c>
      <c r="DD18" s="24">
        <f t="shared" si="9"/>
        <v>0</v>
      </c>
      <c r="DE18" s="24">
        <f t="shared" si="9"/>
        <v>0</v>
      </c>
      <c r="DF18" s="24">
        <f t="shared" si="9"/>
        <v>0</v>
      </c>
      <c r="DG18" s="24">
        <f t="shared" si="9"/>
        <v>0</v>
      </c>
      <c r="DH18" s="24">
        <f t="shared" si="9"/>
        <v>0</v>
      </c>
      <c r="DI18" s="24">
        <f t="shared" si="9"/>
        <v>0</v>
      </c>
      <c r="DJ18" s="24">
        <f t="shared" si="9"/>
        <v>0</v>
      </c>
      <c r="DK18" s="24">
        <f t="shared" si="9"/>
        <v>4000000</v>
      </c>
      <c r="DL18" s="24">
        <f t="shared" si="10"/>
        <v>0</v>
      </c>
      <c r="DM18" s="24">
        <f t="shared" si="10"/>
        <v>0</v>
      </c>
      <c r="DN18" s="24">
        <f t="shared" si="10"/>
        <v>0</v>
      </c>
      <c r="DO18" s="24">
        <f t="shared" si="10"/>
        <v>0</v>
      </c>
      <c r="DP18" s="24">
        <f t="shared" si="10"/>
        <v>0</v>
      </c>
    </row>
    <row r="19" spans="1:120" ht="78.75" hidden="1" customHeight="1" x14ac:dyDescent="0.25">
      <c r="A19" s="30"/>
      <c r="B19" s="35" t="s">
        <v>82</v>
      </c>
      <c r="C19" s="31" t="s">
        <v>83</v>
      </c>
      <c r="D19" s="21" t="s">
        <v>84</v>
      </c>
      <c r="E19" s="22">
        <v>510</v>
      </c>
      <c r="F19" s="23" t="s">
        <v>85</v>
      </c>
      <c r="G19" s="24">
        <f t="shared" si="0"/>
        <v>206600000</v>
      </c>
      <c r="H19" s="24"/>
      <c r="I19" s="24"/>
      <c r="J19" s="24"/>
      <c r="K19" s="24"/>
      <c r="L19" s="24">
        <v>146000000</v>
      </c>
      <c r="M19" s="24"/>
      <c r="N19" s="24"/>
      <c r="O19" s="24"/>
      <c r="P19" s="24"/>
      <c r="Q19" s="24"/>
      <c r="R19" s="24"/>
      <c r="S19" s="24"/>
      <c r="T19" s="24"/>
      <c r="U19" s="24"/>
      <c r="V19" s="24"/>
      <c r="W19" s="24"/>
      <c r="X19" s="24"/>
      <c r="Y19" s="24"/>
      <c r="Z19" s="24"/>
      <c r="AA19" s="24"/>
      <c r="AB19" s="24">
        <v>60600000</v>
      </c>
      <c r="AC19" s="25">
        <f t="shared" si="14"/>
        <v>0.73047623910939008</v>
      </c>
      <c r="AD19" s="24">
        <f t="shared" si="1"/>
        <v>150916391</v>
      </c>
      <c r="AE19" s="24"/>
      <c r="AF19" s="24"/>
      <c r="AG19" s="24"/>
      <c r="AH19" s="24"/>
      <c r="AI19" s="24">
        <f>+'[1]FEBRERO 2018'!$N$978</f>
        <v>107872340</v>
      </c>
      <c r="AJ19" s="24"/>
      <c r="AK19" s="24"/>
      <c r="AL19" s="24"/>
      <c r="AM19" s="24"/>
      <c r="AN19" s="24"/>
      <c r="AO19" s="24"/>
      <c r="AP19" s="24"/>
      <c r="AQ19" s="24"/>
      <c r="AR19" s="24"/>
      <c r="AS19" s="24"/>
      <c r="AT19" s="24"/>
      <c r="AU19" s="24"/>
      <c r="AV19" s="24"/>
      <c r="AW19" s="24"/>
      <c r="AX19" s="24"/>
      <c r="AY19" s="24">
        <f>+'[1]FEBRERO 2018'!$AF$978</f>
        <v>43044051</v>
      </c>
      <c r="AZ19" s="25">
        <f t="shared" si="2"/>
        <v>0.26952376089060992</v>
      </c>
      <c r="BA19" s="24">
        <f t="shared" si="3"/>
        <v>55683609</v>
      </c>
      <c r="BB19" s="24">
        <f t="shared" si="4"/>
        <v>0</v>
      </c>
      <c r="BC19" s="24">
        <f t="shared" si="4"/>
        <v>0</v>
      </c>
      <c r="BD19" s="24">
        <f t="shared" si="4"/>
        <v>0</v>
      </c>
      <c r="BE19" s="24">
        <f t="shared" si="4"/>
        <v>0</v>
      </c>
      <c r="BF19" s="24">
        <f t="shared" si="4"/>
        <v>38127660</v>
      </c>
      <c r="BG19" s="24">
        <f t="shared" si="4"/>
        <v>0</v>
      </c>
      <c r="BH19" s="24">
        <f t="shared" si="4"/>
        <v>0</v>
      </c>
      <c r="BI19" s="24">
        <f t="shared" si="4"/>
        <v>0</v>
      </c>
      <c r="BJ19" s="24">
        <f t="shared" si="4"/>
        <v>0</v>
      </c>
      <c r="BK19" s="24">
        <f t="shared" si="4"/>
        <v>0</v>
      </c>
      <c r="BL19" s="24">
        <f t="shared" si="4"/>
        <v>0</v>
      </c>
      <c r="BM19" s="24">
        <f t="shared" si="4"/>
        <v>0</v>
      </c>
      <c r="BN19" s="24">
        <f t="shared" si="4"/>
        <v>0</v>
      </c>
      <c r="BO19" s="24">
        <f t="shared" si="4"/>
        <v>0</v>
      </c>
      <c r="BP19" s="24">
        <f t="shared" si="4"/>
        <v>0</v>
      </c>
      <c r="BQ19" s="24">
        <f t="shared" ref="BE19:BT34" si="17">W19-AT19</f>
        <v>0</v>
      </c>
      <c r="BR19" s="24">
        <f t="shared" si="17"/>
        <v>0</v>
      </c>
      <c r="BS19" s="24">
        <f t="shared" si="17"/>
        <v>0</v>
      </c>
      <c r="BT19" s="24">
        <f t="shared" si="17"/>
        <v>0</v>
      </c>
      <c r="BU19" s="24">
        <f t="shared" si="5"/>
        <v>0</v>
      </c>
      <c r="BV19" s="24">
        <f t="shared" si="5"/>
        <v>17555949</v>
      </c>
      <c r="BW19" s="25">
        <f t="shared" si="16"/>
        <v>0.73035381897386253</v>
      </c>
      <c r="BX19" s="24">
        <f t="shared" si="6"/>
        <v>150891099</v>
      </c>
      <c r="BY19" s="24"/>
      <c r="BZ19" s="24"/>
      <c r="CA19" s="24"/>
      <c r="CB19" s="24"/>
      <c r="CC19" s="24">
        <f>+'[1]FEBRERO 2018'!$H$979+'[1]FEBRERO 2018'!$H$984+'[1]FEBRERO 2018'!$H$1003+'[1]FEBRERO 2018'!$H$1005+'[1]FEBRERO 2018'!$H$1008+'[1]FEBRERO 2018'!$H$1009</f>
        <v>107847048</v>
      </c>
      <c r="CD19" s="24"/>
      <c r="CE19" s="24"/>
      <c r="CF19" s="24"/>
      <c r="CG19" s="24"/>
      <c r="CH19" s="24"/>
      <c r="CI19" s="24"/>
      <c r="CJ19" s="24"/>
      <c r="CK19" s="24"/>
      <c r="CL19" s="24"/>
      <c r="CM19" s="24"/>
      <c r="CN19" s="24"/>
      <c r="CO19" s="24"/>
      <c r="CP19" s="24"/>
      <c r="CQ19" s="24"/>
      <c r="CR19" s="24"/>
      <c r="CS19" s="24">
        <f>+'[1]FEBRERO 2018'!$H$989+'[1]FEBRERO 2018'!$H$991+'[1]FEBRERO 2018'!$H$993+'[1]FEBRERO 2018'!$H$995+'[1]FEBRERO 2018'!$H$997+'[1]FEBRERO 2018'!$H$1000+'[1]FEBRERO 2018'!$H$1001+'[1]FEBRERO 2018'!$H$1007</f>
        <v>43044051</v>
      </c>
      <c r="CT19" s="25">
        <f t="shared" si="7"/>
        <v>0.26964618102613747</v>
      </c>
      <c r="CU19" s="24">
        <f t="shared" si="8"/>
        <v>55708901</v>
      </c>
      <c r="CV19" s="24">
        <f t="shared" si="9"/>
        <v>0</v>
      </c>
      <c r="CW19" s="24">
        <f t="shared" si="9"/>
        <v>0</v>
      </c>
      <c r="CX19" s="24">
        <f>J19-CA19</f>
        <v>0</v>
      </c>
      <c r="CY19" s="24">
        <f t="shared" si="9"/>
        <v>0</v>
      </c>
      <c r="CZ19" s="24">
        <f t="shared" si="9"/>
        <v>38152952</v>
      </c>
      <c r="DA19" s="24">
        <f t="shared" si="9"/>
        <v>0</v>
      </c>
      <c r="DB19" s="24">
        <f t="shared" si="9"/>
        <v>0</v>
      </c>
      <c r="DC19" s="24">
        <f t="shared" si="9"/>
        <v>0</v>
      </c>
      <c r="DD19" s="24">
        <f t="shared" si="9"/>
        <v>0</v>
      </c>
      <c r="DE19" s="24">
        <f t="shared" si="9"/>
        <v>0</v>
      </c>
      <c r="DF19" s="24">
        <f t="shared" si="9"/>
        <v>0</v>
      </c>
      <c r="DG19" s="24">
        <f t="shared" si="9"/>
        <v>0</v>
      </c>
      <c r="DH19" s="24">
        <f t="shared" si="9"/>
        <v>0</v>
      </c>
      <c r="DI19" s="24">
        <f t="shared" si="9"/>
        <v>0</v>
      </c>
      <c r="DJ19" s="24">
        <f t="shared" si="9"/>
        <v>0</v>
      </c>
      <c r="DK19" s="24">
        <f t="shared" si="9"/>
        <v>0</v>
      </c>
      <c r="DL19" s="24">
        <f t="shared" si="10"/>
        <v>0</v>
      </c>
      <c r="DM19" s="24">
        <f t="shared" si="10"/>
        <v>0</v>
      </c>
      <c r="DN19" s="24">
        <f t="shared" si="10"/>
        <v>0</v>
      </c>
      <c r="DO19" s="24">
        <f t="shared" si="10"/>
        <v>0</v>
      </c>
      <c r="DP19" s="24">
        <f t="shared" si="10"/>
        <v>17555949</v>
      </c>
    </row>
    <row r="20" spans="1:120" ht="36" hidden="1" customHeight="1" x14ac:dyDescent="0.25">
      <c r="A20" s="30"/>
      <c r="B20" s="35"/>
      <c r="C20" s="20" t="s">
        <v>86</v>
      </c>
      <c r="D20" s="21" t="s">
        <v>87</v>
      </c>
      <c r="E20" s="22">
        <v>510</v>
      </c>
      <c r="F20" s="23" t="s">
        <v>55</v>
      </c>
      <c r="G20" s="24">
        <f t="shared" si="0"/>
        <v>85063342</v>
      </c>
      <c r="H20" s="24">
        <v>10614302</v>
      </c>
      <c r="I20" s="24">
        <v>52000000</v>
      </c>
      <c r="J20" s="24">
        <v>9449040</v>
      </c>
      <c r="K20" s="24"/>
      <c r="L20" s="24"/>
      <c r="M20" s="24"/>
      <c r="N20" s="24"/>
      <c r="O20" s="24"/>
      <c r="P20" s="24"/>
      <c r="Q20" s="24"/>
      <c r="R20" s="24"/>
      <c r="S20" s="24"/>
      <c r="T20" s="24"/>
      <c r="U20" s="24"/>
      <c r="V20" s="24"/>
      <c r="W20" s="24"/>
      <c r="X20" s="24"/>
      <c r="Y20" s="24">
        <v>13000000</v>
      </c>
      <c r="Z20" s="24"/>
      <c r="AA20" s="24"/>
      <c r="AB20" s="24"/>
      <c r="AC20" s="25">
        <f t="shared" si="14"/>
        <v>0.28414884051933909</v>
      </c>
      <c r="AD20" s="24">
        <f t="shared" si="1"/>
        <v>24170650</v>
      </c>
      <c r="AE20" s="24"/>
      <c r="AF20" s="24">
        <f>+'[2]ENERO 2018'!$K$827</f>
        <v>13400000</v>
      </c>
      <c r="AG20" s="24"/>
      <c r="AH20" s="24"/>
      <c r="AI20" s="24"/>
      <c r="AJ20" s="24"/>
      <c r="AK20" s="24"/>
      <c r="AL20" s="24"/>
      <c r="AM20" s="24"/>
      <c r="AN20" s="24"/>
      <c r="AO20" s="24"/>
      <c r="AP20" s="24"/>
      <c r="AQ20" s="24"/>
      <c r="AR20" s="24"/>
      <c r="AS20" s="24"/>
      <c r="AT20" s="24"/>
      <c r="AU20" s="24"/>
      <c r="AV20" s="24">
        <f>+'[2]ENERO 2018'!$AA$827</f>
        <v>10770650</v>
      </c>
      <c r="AW20" s="24"/>
      <c r="AX20" s="24"/>
      <c r="AY20" s="24"/>
      <c r="AZ20" s="25">
        <f t="shared" si="2"/>
        <v>0.71585115948066091</v>
      </c>
      <c r="BA20" s="24">
        <f t="shared" si="3"/>
        <v>60892692</v>
      </c>
      <c r="BB20" s="24">
        <f t="shared" ref="BB20:BQ34" si="18">H20-AE20</f>
        <v>10614302</v>
      </c>
      <c r="BC20" s="24">
        <f t="shared" si="18"/>
        <v>38600000</v>
      </c>
      <c r="BD20" s="24">
        <f t="shared" si="18"/>
        <v>9449040</v>
      </c>
      <c r="BE20" s="24">
        <f t="shared" si="17"/>
        <v>0</v>
      </c>
      <c r="BF20" s="24">
        <f t="shared" si="17"/>
        <v>0</v>
      </c>
      <c r="BG20" s="24">
        <f t="shared" si="17"/>
        <v>0</v>
      </c>
      <c r="BH20" s="24">
        <f t="shared" si="17"/>
        <v>0</v>
      </c>
      <c r="BI20" s="24">
        <f t="shared" si="17"/>
        <v>0</v>
      </c>
      <c r="BJ20" s="24">
        <f t="shared" si="17"/>
        <v>0</v>
      </c>
      <c r="BK20" s="24">
        <f t="shared" si="17"/>
        <v>0</v>
      </c>
      <c r="BL20" s="24">
        <f t="shared" si="17"/>
        <v>0</v>
      </c>
      <c r="BM20" s="24">
        <f t="shared" si="17"/>
        <v>0</v>
      </c>
      <c r="BN20" s="24">
        <f t="shared" si="17"/>
        <v>0</v>
      </c>
      <c r="BO20" s="24">
        <f t="shared" si="17"/>
        <v>0</v>
      </c>
      <c r="BP20" s="24">
        <f t="shared" si="17"/>
        <v>0</v>
      </c>
      <c r="BQ20" s="24">
        <f t="shared" si="17"/>
        <v>0</v>
      </c>
      <c r="BR20" s="24">
        <f t="shared" si="17"/>
        <v>0</v>
      </c>
      <c r="BS20" s="24">
        <f t="shared" si="17"/>
        <v>2229350</v>
      </c>
      <c r="BT20" s="24">
        <f t="shared" si="17"/>
        <v>0</v>
      </c>
      <c r="BU20" s="24">
        <f t="shared" ref="BU20:BV34" si="19">AA20-AX20</f>
        <v>0</v>
      </c>
      <c r="BV20" s="24">
        <f t="shared" si="19"/>
        <v>0</v>
      </c>
      <c r="BW20" s="25">
        <f t="shared" si="16"/>
        <v>0.22301792468958015</v>
      </c>
      <c r="BX20" s="24">
        <f t="shared" si="6"/>
        <v>18970650</v>
      </c>
      <c r="BY20" s="24"/>
      <c r="BZ20" s="24">
        <f>+'[1]FEBRERO 2018'!$H$1017+'[1]FEBRERO 2018'!$H$1019+'[1]FEBRERO 2018'!$H$1021</f>
        <v>8200000</v>
      </c>
      <c r="CA20" s="24"/>
      <c r="CB20" s="24"/>
      <c r="CC20" s="24"/>
      <c r="CD20" s="24"/>
      <c r="CE20" s="24"/>
      <c r="CF20" s="24"/>
      <c r="CG20" s="24"/>
      <c r="CH20" s="24"/>
      <c r="CI20" s="24"/>
      <c r="CJ20" s="24"/>
      <c r="CK20" s="24"/>
      <c r="CL20" s="24"/>
      <c r="CM20" s="24"/>
      <c r="CN20" s="24"/>
      <c r="CO20" s="24"/>
      <c r="CP20" s="24">
        <f>+'[1]FEBRERO 2018'!$H$1014</f>
        <v>10770650</v>
      </c>
      <c r="CQ20" s="24"/>
      <c r="CR20" s="24"/>
      <c r="CS20" s="24"/>
      <c r="CT20" s="25">
        <f t="shared" si="7"/>
        <v>0.77698207531041985</v>
      </c>
      <c r="CU20" s="24">
        <f t="shared" si="8"/>
        <v>66092692</v>
      </c>
      <c r="CV20" s="24">
        <f t="shared" ref="CV20:DK34" si="20">H20-BY20</f>
        <v>10614302</v>
      </c>
      <c r="CW20" s="24">
        <f t="shared" si="20"/>
        <v>43800000</v>
      </c>
      <c r="CX20" s="24">
        <f t="shared" si="20"/>
        <v>9449040</v>
      </c>
      <c r="CY20" s="24">
        <f t="shared" si="20"/>
        <v>0</v>
      </c>
      <c r="CZ20" s="24">
        <f t="shared" si="20"/>
        <v>0</v>
      </c>
      <c r="DA20" s="24">
        <f t="shared" si="20"/>
        <v>0</v>
      </c>
      <c r="DB20" s="24">
        <f t="shared" si="20"/>
        <v>0</v>
      </c>
      <c r="DC20" s="24">
        <f t="shared" si="20"/>
        <v>0</v>
      </c>
      <c r="DD20" s="24">
        <f t="shared" si="20"/>
        <v>0</v>
      </c>
      <c r="DE20" s="24">
        <f t="shared" si="20"/>
        <v>0</v>
      </c>
      <c r="DF20" s="24">
        <f t="shared" si="20"/>
        <v>0</v>
      </c>
      <c r="DG20" s="24">
        <f t="shared" si="20"/>
        <v>0</v>
      </c>
      <c r="DH20" s="24">
        <f t="shared" si="20"/>
        <v>0</v>
      </c>
      <c r="DI20" s="24">
        <f t="shared" si="20"/>
        <v>0</v>
      </c>
      <c r="DJ20" s="24">
        <f t="shared" si="20"/>
        <v>0</v>
      </c>
      <c r="DK20" s="24">
        <f t="shared" si="20"/>
        <v>0</v>
      </c>
      <c r="DL20" s="24">
        <f t="shared" ref="DL20:DP34" si="21">X20-CO20</f>
        <v>0</v>
      </c>
      <c r="DM20" s="24">
        <f t="shared" si="21"/>
        <v>2229350</v>
      </c>
      <c r="DN20" s="24">
        <f t="shared" si="21"/>
        <v>0</v>
      </c>
      <c r="DO20" s="24">
        <f t="shared" si="21"/>
        <v>0</v>
      </c>
      <c r="DP20" s="24">
        <f t="shared" si="21"/>
        <v>0</v>
      </c>
    </row>
    <row r="21" spans="1:120" ht="47.25" hidden="1" customHeight="1" x14ac:dyDescent="0.25">
      <c r="A21" s="30"/>
      <c r="B21" s="35"/>
      <c r="C21" s="20" t="s">
        <v>88</v>
      </c>
      <c r="D21" s="21" t="s">
        <v>89</v>
      </c>
      <c r="E21" s="22">
        <v>510</v>
      </c>
      <c r="F21" s="23" t="s">
        <v>55</v>
      </c>
      <c r="G21" s="24">
        <f t="shared" si="0"/>
        <v>69639749</v>
      </c>
      <c r="H21" s="24">
        <v>10614301</v>
      </c>
      <c r="I21" s="24"/>
      <c r="J21" s="24">
        <v>7025448</v>
      </c>
      <c r="K21" s="24"/>
      <c r="L21" s="24"/>
      <c r="M21" s="24"/>
      <c r="N21" s="24"/>
      <c r="O21" s="24"/>
      <c r="P21" s="24"/>
      <c r="Q21" s="24"/>
      <c r="R21" s="24"/>
      <c r="S21" s="24"/>
      <c r="T21" s="24"/>
      <c r="U21" s="24"/>
      <c r="V21" s="24"/>
      <c r="W21" s="24">
        <v>52000000</v>
      </c>
      <c r="X21" s="24"/>
      <c r="Y21" s="24"/>
      <c r="Z21" s="24"/>
      <c r="AA21" s="24"/>
      <c r="AB21" s="24"/>
      <c r="AC21" s="25">
        <f t="shared" si="14"/>
        <v>0.39249839915419571</v>
      </c>
      <c r="AD21" s="24">
        <f t="shared" si="1"/>
        <v>27333490</v>
      </c>
      <c r="AE21" s="24"/>
      <c r="AF21" s="24"/>
      <c r="AG21" s="24"/>
      <c r="AH21" s="24"/>
      <c r="AI21" s="24"/>
      <c r="AJ21" s="24"/>
      <c r="AK21" s="24"/>
      <c r="AL21" s="24"/>
      <c r="AM21" s="24"/>
      <c r="AN21" s="24"/>
      <c r="AO21" s="24"/>
      <c r="AP21" s="24"/>
      <c r="AQ21" s="24"/>
      <c r="AR21" s="24"/>
      <c r="AS21" s="24"/>
      <c r="AT21" s="24">
        <f>+'[1]FEBRERO 2018'!$Y$1027</f>
        <v>27333490</v>
      </c>
      <c r="AU21" s="24"/>
      <c r="AV21" s="24"/>
      <c r="AW21" s="24"/>
      <c r="AX21" s="24"/>
      <c r="AY21" s="24"/>
      <c r="AZ21" s="25">
        <f t="shared" si="2"/>
        <v>0.60750160084580429</v>
      </c>
      <c r="BA21" s="24">
        <f t="shared" si="3"/>
        <v>42306259</v>
      </c>
      <c r="BB21" s="24">
        <f t="shared" si="18"/>
        <v>10614301</v>
      </c>
      <c r="BC21" s="24">
        <f t="shared" si="18"/>
        <v>0</v>
      </c>
      <c r="BD21" s="24">
        <f t="shared" si="18"/>
        <v>7025448</v>
      </c>
      <c r="BE21" s="24">
        <f t="shared" si="17"/>
        <v>0</v>
      </c>
      <c r="BF21" s="24">
        <f t="shared" si="17"/>
        <v>0</v>
      </c>
      <c r="BG21" s="24">
        <f t="shared" si="17"/>
        <v>0</v>
      </c>
      <c r="BH21" s="24">
        <f t="shared" si="17"/>
        <v>0</v>
      </c>
      <c r="BI21" s="24">
        <f t="shared" si="17"/>
        <v>0</v>
      </c>
      <c r="BJ21" s="24">
        <f t="shared" si="17"/>
        <v>0</v>
      </c>
      <c r="BK21" s="24">
        <f t="shared" si="17"/>
        <v>0</v>
      </c>
      <c r="BL21" s="24">
        <f t="shared" si="17"/>
        <v>0</v>
      </c>
      <c r="BM21" s="24">
        <f t="shared" si="17"/>
        <v>0</v>
      </c>
      <c r="BN21" s="24">
        <f t="shared" si="17"/>
        <v>0</v>
      </c>
      <c r="BO21" s="24">
        <f t="shared" si="17"/>
        <v>0</v>
      </c>
      <c r="BP21" s="24">
        <f t="shared" si="17"/>
        <v>0</v>
      </c>
      <c r="BQ21" s="24">
        <f t="shared" si="17"/>
        <v>24666510</v>
      </c>
      <c r="BR21" s="24">
        <f t="shared" si="17"/>
        <v>0</v>
      </c>
      <c r="BS21" s="24">
        <f t="shared" si="17"/>
        <v>0</v>
      </c>
      <c r="BT21" s="24">
        <f t="shared" si="17"/>
        <v>0</v>
      </c>
      <c r="BU21" s="24">
        <f t="shared" si="19"/>
        <v>0</v>
      </c>
      <c r="BV21" s="24">
        <f t="shared" si="19"/>
        <v>0</v>
      </c>
      <c r="BW21" s="25">
        <f t="shared" si="16"/>
        <v>0.31782839998461221</v>
      </c>
      <c r="BX21" s="24">
        <f t="shared" si="6"/>
        <v>22133490</v>
      </c>
      <c r="BY21" s="24"/>
      <c r="BZ21" s="24"/>
      <c r="CA21" s="24"/>
      <c r="CB21" s="24"/>
      <c r="CC21" s="24"/>
      <c r="CD21" s="24"/>
      <c r="CE21" s="24"/>
      <c r="CF21" s="24"/>
      <c r="CG21" s="24"/>
      <c r="CH21" s="24"/>
      <c r="CI21" s="24"/>
      <c r="CJ21" s="24"/>
      <c r="CK21" s="24"/>
      <c r="CL21" s="24"/>
      <c r="CM21" s="24"/>
      <c r="CN21" s="24">
        <f>+'[1]FEBRERO 2018'!$H$1025</f>
        <v>22133490</v>
      </c>
      <c r="CO21" s="24"/>
      <c r="CP21" s="24"/>
      <c r="CQ21" s="24"/>
      <c r="CR21" s="24"/>
      <c r="CS21" s="24"/>
      <c r="CT21" s="25">
        <f t="shared" si="7"/>
        <v>0.68217160001538779</v>
      </c>
      <c r="CU21" s="24">
        <f t="shared" si="8"/>
        <v>47506259</v>
      </c>
      <c r="CV21" s="24">
        <f t="shared" si="20"/>
        <v>10614301</v>
      </c>
      <c r="CW21" s="24">
        <f t="shared" si="20"/>
        <v>0</v>
      </c>
      <c r="CX21" s="24">
        <f t="shared" si="20"/>
        <v>7025448</v>
      </c>
      <c r="CY21" s="24">
        <f t="shared" si="20"/>
        <v>0</v>
      </c>
      <c r="CZ21" s="24">
        <f t="shared" si="20"/>
        <v>0</v>
      </c>
      <c r="DA21" s="24">
        <f t="shared" si="20"/>
        <v>0</v>
      </c>
      <c r="DB21" s="24">
        <f t="shared" si="20"/>
        <v>0</v>
      </c>
      <c r="DC21" s="24">
        <f t="shared" si="20"/>
        <v>0</v>
      </c>
      <c r="DD21" s="24">
        <f t="shared" si="20"/>
        <v>0</v>
      </c>
      <c r="DE21" s="24">
        <f t="shared" si="20"/>
        <v>0</v>
      </c>
      <c r="DF21" s="24">
        <f t="shared" si="20"/>
        <v>0</v>
      </c>
      <c r="DG21" s="24">
        <f t="shared" si="20"/>
        <v>0</v>
      </c>
      <c r="DH21" s="24">
        <f t="shared" si="20"/>
        <v>0</v>
      </c>
      <c r="DI21" s="24">
        <f t="shared" si="20"/>
        <v>0</v>
      </c>
      <c r="DJ21" s="24">
        <f t="shared" si="20"/>
        <v>0</v>
      </c>
      <c r="DK21" s="24">
        <f t="shared" si="20"/>
        <v>29866510</v>
      </c>
      <c r="DL21" s="24">
        <f t="shared" si="21"/>
        <v>0</v>
      </c>
      <c r="DM21" s="24">
        <f t="shared" si="21"/>
        <v>0</v>
      </c>
      <c r="DN21" s="24">
        <f t="shared" si="21"/>
        <v>0</v>
      </c>
      <c r="DO21" s="24">
        <f t="shared" si="21"/>
        <v>0</v>
      </c>
      <c r="DP21" s="24">
        <f t="shared" si="21"/>
        <v>0</v>
      </c>
    </row>
    <row r="22" spans="1:120" ht="33" hidden="1" customHeight="1" x14ac:dyDescent="0.25">
      <c r="A22" s="30"/>
      <c r="B22" s="35"/>
      <c r="C22" s="20" t="s">
        <v>90</v>
      </c>
      <c r="D22" s="21" t="s">
        <v>91</v>
      </c>
      <c r="E22" s="22">
        <v>510</v>
      </c>
      <c r="F22" s="23" t="s">
        <v>55</v>
      </c>
      <c r="G22" s="24">
        <f t="shared" si="0"/>
        <v>101134948</v>
      </c>
      <c r="H22" s="24"/>
      <c r="I22" s="24"/>
      <c r="J22" s="24">
        <v>31134948</v>
      </c>
      <c r="K22" s="24"/>
      <c r="L22" s="24"/>
      <c r="M22" s="24"/>
      <c r="N22" s="24"/>
      <c r="O22" s="24"/>
      <c r="P22" s="24"/>
      <c r="Q22" s="24"/>
      <c r="R22" s="24"/>
      <c r="S22" s="24"/>
      <c r="T22" s="24"/>
      <c r="U22" s="24"/>
      <c r="V22" s="24"/>
      <c r="W22" s="24"/>
      <c r="X22" s="24"/>
      <c r="Y22" s="24">
        <v>70000000</v>
      </c>
      <c r="Z22" s="24"/>
      <c r="AA22" s="24"/>
      <c r="AB22" s="24"/>
      <c r="AC22" s="25">
        <f t="shared" si="14"/>
        <v>0.57499430365060356</v>
      </c>
      <c r="AD22" s="24">
        <f t="shared" si="1"/>
        <v>58152019</v>
      </c>
      <c r="AE22" s="24"/>
      <c r="AF22" s="24"/>
      <c r="AG22" s="24"/>
      <c r="AH22" s="24"/>
      <c r="AI22" s="24"/>
      <c r="AJ22" s="24"/>
      <c r="AK22" s="24"/>
      <c r="AL22" s="24"/>
      <c r="AM22" s="24"/>
      <c r="AN22" s="24"/>
      <c r="AO22" s="24"/>
      <c r="AP22" s="24"/>
      <c r="AQ22" s="24"/>
      <c r="AR22" s="24"/>
      <c r="AS22" s="24"/>
      <c r="AT22" s="24"/>
      <c r="AU22" s="24"/>
      <c r="AV22" s="24">
        <f>+'[1]FEBRERO 2018'!$AA$1041</f>
        <v>58152019</v>
      </c>
      <c r="AW22" s="24"/>
      <c r="AX22" s="24"/>
      <c r="AY22" s="24"/>
      <c r="AZ22" s="25">
        <f>1-AC22</f>
        <v>0.42500569634939644</v>
      </c>
      <c r="BA22" s="24">
        <f t="shared" si="3"/>
        <v>42982929</v>
      </c>
      <c r="BB22" s="24">
        <f t="shared" si="18"/>
        <v>0</v>
      </c>
      <c r="BC22" s="24">
        <f t="shared" si="18"/>
        <v>0</v>
      </c>
      <c r="BD22" s="24">
        <f t="shared" si="18"/>
        <v>31134948</v>
      </c>
      <c r="BE22" s="24">
        <f t="shared" si="17"/>
        <v>0</v>
      </c>
      <c r="BF22" s="24">
        <f t="shared" si="17"/>
        <v>0</v>
      </c>
      <c r="BG22" s="24">
        <f t="shared" si="17"/>
        <v>0</v>
      </c>
      <c r="BH22" s="24">
        <f t="shared" si="17"/>
        <v>0</v>
      </c>
      <c r="BI22" s="24">
        <f t="shared" si="17"/>
        <v>0</v>
      </c>
      <c r="BJ22" s="24">
        <f t="shared" si="17"/>
        <v>0</v>
      </c>
      <c r="BK22" s="24">
        <f t="shared" si="17"/>
        <v>0</v>
      </c>
      <c r="BL22" s="24">
        <f t="shared" si="17"/>
        <v>0</v>
      </c>
      <c r="BM22" s="24">
        <f t="shared" si="17"/>
        <v>0</v>
      </c>
      <c r="BN22" s="24">
        <f t="shared" si="17"/>
        <v>0</v>
      </c>
      <c r="BO22" s="24">
        <f t="shared" si="17"/>
        <v>0</v>
      </c>
      <c r="BP22" s="24">
        <f t="shared" si="17"/>
        <v>0</v>
      </c>
      <c r="BQ22" s="24">
        <f t="shared" si="17"/>
        <v>0</v>
      </c>
      <c r="BR22" s="24">
        <f t="shared" si="17"/>
        <v>0</v>
      </c>
      <c r="BS22" s="24">
        <f t="shared" si="17"/>
        <v>11847981</v>
      </c>
      <c r="BT22" s="24">
        <f t="shared" si="17"/>
        <v>0</v>
      </c>
      <c r="BU22" s="24">
        <f t="shared" si="19"/>
        <v>0</v>
      </c>
      <c r="BV22" s="24">
        <f t="shared" si="19"/>
        <v>0</v>
      </c>
      <c r="BW22" s="25">
        <f t="shared" si="16"/>
        <v>0.41705553652927174</v>
      </c>
      <c r="BX22" s="24">
        <f t="shared" si="6"/>
        <v>42178890</v>
      </c>
      <c r="BY22" s="24"/>
      <c r="BZ22" s="24"/>
      <c r="CA22" s="24"/>
      <c r="CB22" s="24"/>
      <c r="CC22" s="24"/>
      <c r="CD22" s="24"/>
      <c r="CE22" s="24"/>
      <c r="CF22" s="24"/>
      <c r="CG22" s="24"/>
      <c r="CH22" s="24"/>
      <c r="CI22" s="24"/>
      <c r="CJ22" s="24"/>
      <c r="CK22" s="24"/>
      <c r="CL22" s="24"/>
      <c r="CM22" s="24"/>
      <c r="CN22" s="24"/>
      <c r="CO22" s="24"/>
      <c r="CP22" s="24">
        <f>+'[1]FEBRERO 2018'!$H$1039</f>
        <v>42178890</v>
      </c>
      <c r="CQ22" s="24"/>
      <c r="CR22" s="24"/>
      <c r="CS22" s="24"/>
      <c r="CT22" s="25">
        <f t="shared" si="7"/>
        <v>0.58294446347072826</v>
      </c>
      <c r="CU22" s="24">
        <f t="shared" si="8"/>
        <v>58956058</v>
      </c>
      <c r="CV22" s="24">
        <f t="shared" si="20"/>
        <v>0</v>
      </c>
      <c r="CW22" s="24">
        <f t="shared" si="20"/>
        <v>0</v>
      </c>
      <c r="CX22" s="24">
        <f t="shared" si="20"/>
        <v>31134948</v>
      </c>
      <c r="CY22" s="24">
        <f t="shared" si="20"/>
        <v>0</v>
      </c>
      <c r="CZ22" s="24">
        <f t="shared" si="20"/>
        <v>0</v>
      </c>
      <c r="DA22" s="24">
        <f t="shared" si="20"/>
        <v>0</v>
      </c>
      <c r="DB22" s="24">
        <f t="shared" si="20"/>
        <v>0</v>
      </c>
      <c r="DC22" s="24">
        <f t="shared" si="20"/>
        <v>0</v>
      </c>
      <c r="DD22" s="24">
        <f t="shared" si="20"/>
        <v>0</v>
      </c>
      <c r="DE22" s="24">
        <f t="shared" si="20"/>
        <v>0</v>
      </c>
      <c r="DF22" s="24">
        <f t="shared" si="20"/>
        <v>0</v>
      </c>
      <c r="DG22" s="24">
        <f t="shared" si="20"/>
        <v>0</v>
      </c>
      <c r="DH22" s="24">
        <f t="shared" si="20"/>
        <v>0</v>
      </c>
      <c r="DI22" s="24">
        <f t="shared" si="20"/>
        <v>0</v>
      </c>
      <c r="DJ22" s="24">
        <f t="shared" si="20"/>
        <v>0</v>
      </c>
      <c r="DK22" s="24">
        <f t="shared" si="20"/>
        <v>0</v>
      </c>
      <c r="DL22" s="24">
        <f t="shared" si="21"/>
        <v>0</v>
      </c>
      <c r="DM22" s="24">
        <f t="shared" si="21"/>
        <v>27821110</v>
      </c>
      <c r="DN22" s="24">
        <f t="shared" si="21"/>
        <v>0</v>
      </c>
      <c r="DO22" s="24">
        <f t="shared" si="21"/>
        <v>0</v>
      </c>
      <c r="DP22" s="24">
        <f t="shared" si="21"/>
        <v>0</v>
      </c>
    </row>
    <row r="23" spans="1:120" ht="27" hidden="1" customHeight="1" x14ac:dyDescent="0.25">
      <c r="A23" s="30"/>
      <c r="B23" s="35"/>
      <c r="C23" s="20" t="s">
        <v>92</v>
      </c>
      <c r="D23" s="21" t="s">
        <v>93</v>
      </c>
      <c r="E23" s="22">
        <v>510</v>
      </c>
      <c r="F23" s="23" t="s">
        <v>55</v>
      </c>
      <c r="G23" s="24">
        <f t="shared" si="0"/>
        <v>20850051</v>
      </c>
      <c r="H23" s="24"/>
      <c r="I23" s="24"/>
      <c r="J23" s="24">
        <v>850051</v>
      </c>
      <c r="K23" s="24"/>
      <c r="L23" s="24"/>
      <c r="M23" s="24"/>
      <c r="N23" s="24"/>
      <c r="O23" s="24"/>
      <c r="P23" s="24"/>
      <c r="Q23" s="24"/>
      <c r="R23" s="24"/>
      <c r="S23" s="24"/>
      <c r="T23" s="24"/>
      <c r="U23" s="24"/>
      <c r="V23" s="24"/>
      <c r="W23" s="24"/>
      <c r="X23" s="24"/>
      <c r="Y23" s="24">
        <v>20000000</v>
      </c>
      <c r="Z23" s="24"/>
      <c r="AA23" s="24"/>
      <c r="AB23" s="24"/>
      <c r="AC23" s="25">
        <f t="shared" si="14"/>
        <v>0.47961513379511639</v>
      </c>
      <c r="AD23" s="24">
        <f t="shared" si="1"/>
        <v>10000000</v>
      </c>
      <c r="AE23" s="24"/>
      <c r="AF23" s="24"/>
      <c r="AG23" s="24"/>
      <c r="AH23" s="24"/>
      <c r="AI23" s="24"/>
      <c r="AJ23" s="24"/>
      <c r="AK23" s="24"/>
      <c r="AL23" s="24"/>
      <c r="AM23" s="24"/>
      <c r="AN23" s="24"/>
      <c r="AO23" s="24"/>
      <c r="AP23" s="24"/>
      <c r="AQ23" s="24"/>
      <c r="AR23" s="24"/>
      <c r="AS23" s="24"/>
      <c r="AT23" s="24"/>
      <c r="AU23" s="24"/>
      <c r="AV23" s="24">
        <f>+'[2]ENERO 2018'!$AA$866</f>
        <v>10000000</v>
      </c>
      <c r="AW23" s="24"/>
      <c r="AX23" s="24"/>
      <c r="AY23" s="24"/>
      <c r="AZ23" s="25">
        <f t="shared" si="2"/>
        <v>0.52038486620488356</v>
      </c>
      <c r="BA23" s="24">
        <f t="shared" si="3"/>
        <v>10850051</v>
      </c>
      <c r="BB23" s="24">
        <f t="shared" si="18"/>
        <v>0</v>
      </c>
      <c r="BC23" s="24">
        <f t="shared" si="18"/>
        <v>0</v>
      </c>
      <c r="BD23" s="24">
        <f t="shared" si="18"/>
        <v>850051</v>
      </c>
      <c r="BE23" s="24">
        <f t="shared" si="17"/>
        <v>0</v>
      </c>
      <c r="BF23" s="24">
        <f t="shared" si="17"/>
        <v>0</v>
      </c>
      <c r="BG23" s="24">
        <f t="shared" si="17"/>
        <v>0</v>
      </c>
      <c r="BH23" s="24">
        <f t="shared" si="17"/>
        <v>0</v>
      </c>
      <c r="BI23" s="24">
        <f t="shared" si="17"/>
        <v>0</v>
      </c>
      <c r="BJ23" s="24">
        <f t="shared" si="17"/>
        <v>0</v>
      </c>
      <c r="BK23" s="24">
        <f t="shared" si="17"/>
        <v>0</v>
      </c>
      <c r="BL23" s="24">
        <f t="shared" si="17"/>
        <v>0</v>
      </c>
      <c r="BM23" s="24">
        <f t="shared" si="17"/>
        <v>0</v>
      </c>
      <c r="BN23" s="24">
        <f t="shared" si="17"/>
        <v>0</v>
      </c>
      <c r="BO23" s="24">
        <f t="shared" si="17"/>
        <v>0</v>
      </c>
      <c r="BP23" s="24">
        <f t="shared" si="17"/>
        <v>0</v>
      </c>
      <c r="BQ23" s="24">
        <f t="shared" si="17"/>
        <v>0</v>
      </c>
      <c r="BR23" s="24">
        <f t="shared" si="17"/>
        <v>0</v>
      </c>
      <c r="BS23" s="24">
        <f t="shared" si="17"/>
        <v>10000000</v>
      </c>
      <c r="BT23" s="24">
        <f t="shared" si="17"/>
        <v>0</v>
      </c>
      <c r="BU23" s="24">
        <f t="shared" si="19"/>
        <v>0</v>
      </c>
      <c r="BV23" s="24">
        <f t="shared" si="19"/>
        <v>0</v>
      </c>
      <c r="BW23" s="25">
        <f t="shared" si="16"/>
        <v>0.14388454013853491</v>
      </c>
      <c r="BX23" s="24">
        <f t="shared" si="6"/>
        <v>3000000</v>
      </c>
      <c r="BY23" s="24"/>
      <c r="BZ23" s="24"/>
      <c r="CA23" s="24"/>
      <c r="CB23" s="24"/>
      <c r="CC23" s="24"/>
      <c r="CD23" s="24"/>
      <c r="CE23" s="24"/>
      <c r="CF23" s="24"/>
      <c r="CG23" s="24"/>
      <c r="CH23" s="24"/>
      <c r="CI23" s="24"/>
      <c r="CJ23" s="24"/>
      <c r="CK23" s="24"/>
      <c r="CL23" s="24"/>
      <c r="CM23" s="24"/>
      <c r="CN23" s="24"/>
      <c r="CO23" s="24"/>
      <c r="CP23" s="24">
        <f>+'[2]ENERO 2018'!$H$864</f>
        <v>3000000</v>
      </c>
      <c r="CQ23" s="24"/>
      <c r="CR23" s="24"/>
      <c r="CS23" s="24"/>
      <c r="CT23" s="25">
        <f t="shared" si="7"/>
        <v>0.85611545986146509</v>
      </c>
      <c r="CU23" s="24">
        <f t="shared" si="8"/>
        <v>17850051</v>
      </c>
      <c r="CV23" s="24">
        <f t="shared" si="20"/>
        <v>0</v>
      </c>
      <c r="CW23" s="24">
        <f t="shared" si="20"/>
        <v>0</v>
      </c>
      <c r="CX23" s="24">
        <f t="shared" si="20"/>
        <v>850051</v>
      </c>
      <c r="CY23" s="24">
        <f t="shared" si="20"/>
        <v>0</v>
      </c>
      <c r="CZ23" s="24">
        <f t="shared" si="20"/>
        <v>0</v>
      </c>
      <c r="DA23" s="24">
        <f t="shared" si="20"/>
        <v>0</v>
      </c>
      <c r="DB23" s="24">
        <f t="shared" si="20"/>
        <v>0</v>
      </c>
      <c r="DC23" s="24">
        <f t="shared" si="20"/>
        <v>0</v>
      </c>
      <c r="DD23" s="24">
        <f t="shared" si="20"/>
        <v>0</v>
      </c>
      <c r="DE23" s="24">
        <f t="shared" si="20"/>
        <v>0</v>
      </c>
      <c r="DF23" s="24">
        <f t="shared" si="20"/>
        <v>0</v>
      </c>
      <c r="DG23" s="24">
        <f t="shared" si="20"/>
        <v>0</v>
      </c>
      <c r="DH23" s="24">
        <f t="shared" si="20"/>
        <v>0</v>
      </c>
      <c r="DI23" s="24">
        <f t="shared" si="20"/>
        <v>0</v>
      </c>
      <c r="DJ23" s="24">
        <f t="shared" si="20"/>
        <v>0</v>
      </c>
      <c r="DK23" s="24">
        <f t="shared" si="20"/>
        <v>0</v>
      </c>
      <c r="DL23" s="24">
        <f t="shared" si="21"/>
        <v>0</v>
      </c>
      <c r="DM23" s="24">
        <f t="shared" si="21"/>
        <v>17000000</v>
      </c>
      <c r="DN23" s="24">
        <f t="shared" si="21"/>
        <v>0</v>
      </c>
      <c r="DO23" s="24">
        <f t="shared" si="21"/>
        <v>0</v>
      </c>
      <c r="DP23" s="24">
        <f t="shared" si="21"/>
        <v>0</v>
      </c>
    </row>
    <row r="24" spans="1:120" ht="62.25" hidden="1" customHeight="1" x14ac:dyDescent="0.25">
      <c r="A24" s="30"/>
      <c r="B24" s="35"/>
      <c r="C24" s="20" t="s">
        <v>94</v>
      </c>
      <c r="D24" s="21" t="s">
        <v>95</v>
      </c>
      <c r="E24" s="22">
        <v>510</v>
      </c>
      <c r="F24" s="23" t="s">
        <v>55</v>
      </c>
      <c r="G24" s="24">
        <f t="shared" si="0"/>
        <v>4000000</v>
      </c>
      <c r="H24" s="24"/>
      <c r="I24" s="24"/>
      <c r="J24" s="24"/>
      <c r="K24" s="24"/>
      <c r="L24" s="24">
        <v>4000000</v>
      </c>
      <c r="M24" s="24"/>
      <c r="N24" s="24"/>
      <c r="O24" s="24"/>
      <c r="P24" s="24"/>
      <c r="Q24" s="24"/>
      <c r="R24" s="24"/>
      <c r="S24" s="24"/>
      <c r="T24" s="24"/>
      <c r="U24" s="24"/>
      <c r="V24" s="24"/>
      <c r="W24" s="24"/>
      <c r="X24" s="24"/>
      <c r="Y24" s="24"/>
      <c r="Z24" s="24"/>
      <c r="AA24" s="24"/>
      <c r="AB24" s="24"/>
      <c r="AC24" s="25">
        <f t="shared" si="14"/>
        <v>0</v>
      </c>
      <c r="AD24" s="24">
        <f t="shared" si="1"/>
        <v>0</v>
      </c>
      <c r="AE24" s="24"/>
      <c r="AF24" s="24"/>
      <c r="AG24" s="24"/>
      <c r="AH24" s="24"/>
      <c r="AI24" s="24"/>
      <c r="AJ24" s="24"/>
      <c r="AK24" s="24"/>
      <c r="AL24" s="24"/>
      <c r="AM24" s="24"/>
      <c r="AN24" s="24"/>
      <c r="AO24" s="24"/>
      <c r="AP24" s="24"/>
      <c r="AQ24" s="24"/>
      <c r="AR24" s="24"/>
      <c r="AS24" s="24"/>
      <c r="AT24" s="24"/>
      <c r="AU24" s="24"/>
      <c r="AV24" s="24"/>
      <c r="AW24" s="24"/>
      <c r="AX24" s="24"/>
      <c r="AY24" s="24"/>
      <c r="AZ24" s="25">
        <f t="shared" si="2"/>
        <v>1</v>
      </c>
      <c r="BA24" s="24">
        <f t="shared" si="3"/>
        <v>4000000</v>
      </c>
      <c r="BB24" s="24">
        <f t="shared" si="18"/>
        <v>0</v>
      </c>
      <c r="BC24" s="24">
        <f t="shared" si="18"/>
        <v>0</v>
      </c>
      <c r="BD24" s="24">
        <f t="shared" si="18"/>
        <v>0</v>
      </c>
      <c r="BE24" s="24">
        <f t="shared" si="17"/>
        <v>0</v>
      </c>
      <c r="BF24" s="24">
        <f t="shared" si="17"/>
        <v>4000000</v>
      </c>
      <c r="BG24" s="24">
        <f t="shared" si="17"/>
        <v>0</v>
      </c>
      <c r="BH24" s="24">
        <f t="shared" si="17"/>
        <v>0</v>
      </c>
      <c r="BI24" s="24">
        <f t="shared" si="17"/>
        <v>0</v>
      </c>
      <c r="BJ24" s="24">
        <f t="shared" si="17"/>
        <v>0</v>
      </c>
      <c r="BK24" s="24">
        <f t="shared" si="17"/>
        <v>0</v>
      </c>
      <c r="BL24" s="24">
        <f t="shared" si="17"/>
        <v>0</v>
      </c>
      <c r="BM24" s="24">
        <f t="shared" si="17"/>
        <v>0</v>
      </c>
      <c r="BN24" s="24">
        <f t="shared" si="17"/>
        <v>0</v>
      </c>
      <c r="BO24" s="24">
        <f t="shared" si="17"/>
        <v>0</v>
      </c>
      <c r="BP24" s="24">
        <f t="shared" si="17"/>
        <v>0</v>
      </c>
      <c r="BQ24" s="24">
        <f t="shared" si="17"/>
        <v>0</v>
      </c>
      <c r="BR24" s="24">
        <f t="shared" si="17"/>
        <v>0</v>
      </c>
      <c r="BS24" s="24">
        <f t="shared" si="17"/>
        <v>0</v>
      </c>
      <c r="BT24" s="24">
        <f t="shared" si="17"/>
        <v>0</v>
      </c>
      <c r="BU24" s="24">
        <f t="shared" si="19"/>
        <v>0</v>
      </c>
      <c r="BV24" s="24">
        <f t="shared" si="19"/>
        <v>0</v>
      </c>
      <c r="BW24" s="25">
        <f t="shared" si="16"/>
        <v>0</v>
      </c>
      <c r="BX24" s="24">
        <f t="shared" si="6"/>
        <v>0</v>
      </c>
      <c r="BY24" s="24"/>
      <c r="BZ24" s="24"/>
      <c r="CA24" s="24"/>
      <c r="CB24" s="24"/>
      <c r="CC24" s="24"/>
      <c r="CD24" s="24"/>
      <c r="CE24" s="24"/>
      <c r="CF24" s="24"/>
      <c r="CG24" s="24"/>
      <c r="CH24" s="24"/>
      <c r="CI24" s="24"/>
      <c r="CJ24" s="24"/>
      <c r="CK24" s="24"/>
      <c r="CL24" s="24"/>
      <c r="CM24" s="24"/>
      <c r="CN24" s="24"/>
      <c r="CO24" s="24"/>
      <c r="CP24" s="24"/>
      <c r="CQ24" s="24"/>
      <c r="CR24" s="24"/>
      <c r="CS24" s="24"/>
      <c r="CT24" s="25">
        <f t="shared" si="7"/>
        <v>1</v>
      </c>
      <c r="CU24" s="24">
        <f t="shared" si="8"/>
        <v>4000000</v>
      </c>
      <c r="CV24" s="24">
        <f t="shared" si="20"/>
        <v>0</v>
      </c>
      <c r="CW24" s="24">
        <f t="shared" si="20"/>
        <v>0</v>
      </c>
      <c r="CX24" s="24">
        <f t="shared" si="20"/>
        <v>0</v>
      </c>
      <c r="CY24" s="24">
        <f t="shared" si="20"/>
        <v>0</v>
      </c>
      <c r="CZ24" s="24">
        <f t="shared" si="20"/>
        <v>4000000</v>
      </c>
      <c r="DA24" s="24">
        <f t="shared" si="20"/>
        <v>0</v>
      </c>
      <c r="DB24" s="24">
        <f t="shared" si="20"/>
        <v>0</v>
      </c>
      <c r="DC24" s="24">
        <f t="shared" si="20"/>
        <v>0</v>
      </c>
      <c r="DD24" s="24">
        <f t="shared" si="20"/>
        <v>0</v>
      </c>
      <c r="DE24" s="24">
        <f t="shared" si="20"/>
        <v>0</v>
      </c>
      <c r="DF24" s="24">
        <f t="shared" si="20"/>
        <v>0</v>
      </c>
      <c r="DG24" s="24">
        <f t="shared" si="20"/>
        <v>0</v>
      </c>
      <c r="DH24" s="24">
        <f t="shared" si="20"/>
        <v>0</v>
      </c>
      <c r="DI24" s="24">
        <f t="shared" si="20"/>
        <v>0</v>
      </c>
      <c r="DJ24" s="24">
        <f t="shared" si="20"/>
        <v>0</v>
      </c>
      <c r="DK24" s="24">
        <f t="shared" si="20"/>
        <v>0</v>
      </c>
      <c r="DL24" s="24">
        <f t="shared" si="21"/>
        <v>0</v>
      </c>
      <c r="DM24" s="24">
        <f t="shared" si="21"/>
        <v>0</v>
      </c>
      <c r="DN24" s="24">
        <f t="shared" si="21"/>
        <v>0</v>
      </c>
      <c r="DO24" s="24">
        <f t="shared" si="21"/>
        <v>0</v>
      </c>
      <c r="DP24" s="24">
        <f t="shared" si="21"/>
        <v>0</v>
      </c>
    </row>
    <row r="25" spans="1:120" ht="92.25" hidden="1" customHeight="1" x14ac:dyDescent="0.25">
      <c r="A25" s="30"/>
      <c r="B25" s="35"/>
      <c r="C25" s="20" t="s">
        <v>96</v>
      </c>
      <c r="D25" s="21" t="s">
        <v>97</v>
      </c>
      <c r="E25" s="22">
        <v>510</v>
      </c>
      <c r="F25" s="23" t="s">
        <v>55</v>
      </c>
      <c r="G25" s="24">
        <f t="shared" si="0"/>
        <v>9000000</v>
      </c>
      <c r="H25" s="24"/>
      <c r="I25" s="24">
        <v>9000000</v>
      </c>
      <c r="J25" s="24"/>
      <c r="K25" s="24"/>
      <c r="L25" s="24"/>
      <c r="M25" s="24"/>
      <c r="N25" s="24"/>
      <c r="O25" s="24"/>
      <c r="P25" s="24"/>
      <c r="Q25" s="24"/>
      <c r="R25" s="24"/>
      <c r="S25" s="24"/>
      <c r="T25" s="24"/>
      <c r="U25" s="24"/>
      <c r="V25" s="24"/>
      <c r="W25" s="24"/>
      <c r="X25" s="24"/>
      <c r="Y25" s="24"/>
      <c r="Z25" s="24"/>
      <c r="AA25" s="24"/>
      <c r="AB25" s="24"/>
      <c r="AC25" s="25">
        <f t="shared" si="14"/>
        <v>0</v>
      </c>
      <c r="AD25" s="24">
        <f t="shared" si="1"/>
        <v>0</v>
      </c>
      <c r="AE25" s="24"/>
      <c r="AF25" s="24"/>
      <c r="AG25" s="24"/>
      <c r="AH25" s="24"/>
      <c r="AI25" s="24"/>
      <c r="AJ25" s="24"/>
      <c r="AK25" s="24"/>
      <c r="AL25" s="24"/>
      <c r="AM25" s="24"/>
      <c r="AN25" s="24"/>
      <c r="AO25" s="24"/>
      <c r="AP25" s="24"/>
      <c r="AQ25" s="24"/>
      <c r="AR25" s="24"/>
      <c r="AS25" s="24"/>
      <c r="AT25" s="24"/>
      <c r="AU25" s="24"/>
      <c r="AV25" s="24"/>
      <c r="AW25" s="24"/>
      <c r="AX25" s="24"/>
      <c r="AY25" s="24"/>
      <c r="AZ25" s="25">
        <f t="shared" si="2"/>
        <v>1</v>
      </c>
      <c r="BA25" s="24">
        <f t="shared" si="3"/>
        <v>9000000</v>
      </c>
      <c r="BB25" s="24">
        <f t="shared" si="18"/>
        <v>0</v>
      </c>
      <c r="BC25" s="24">
        <f t="shared" si="18"/>
        <v>9000000</v>
      </c>
      <c r="BD25" s="24">
        <f t="shared" si="18"/>
        <v>0</v>
      </c>
      <c r="BE25" s="24">
        <f t="shared" si="17"/>
        <v>0</v>
      </c>
      <c r="BF25" s="24">
        <f t="shared" si="17"/>
        <v>0</v>
      </c>
      <c r="BG25" s="24">
        <f t="shared" si="17"/>
        <v>0</v>
      </c>
      <c r="BH25" s="24">
        <f t="shared" si="17"/>
        <v>0</v>
      </c>
      <c r="BI25" s="24">
        <f t="shared" si="17"/>
        <v>0</v>
      </c>
      <c r="BJ25" s="24">
        <f t="shared" si="17"/>
        <v>0</v>
      </c>
      <c r="BK25" s="24">
        <f t="shared" si="17"/>
        <v>0</v>
      </c>
      <c r="BL25" s="24">
        <f t="shared" si="17"/>
        <v>0</v>
      </c>
      <c r="BM25" s="24">
        <f t="shared" si="17"/>
        <v>0</v>
      </c>
      <c r="BN25" s="24">
        <f t="shared" si="17"/>
        <v>0</v>
      </c>
      <c r="BO25" s="24">
        <f t="shared" si="17"/>
        <v>0</v>
      </c>
      <c r="BP25" s="24">
        <f t="shared" si="17"/>
        <v>0</v>
      </c>
      <c r="BQ25" s="24">
        <f t="shared" si="17"/>
        <v>0</v>
      </c>
      <c r="BR25" s="24">
        <f t="shared" si="17"/>
        <v>0</v>
      </c>
      <c r="BS25" s="24">
        <f t="shared" si="17"/>
        <v>0</v>
      </c>
      <c r="BT25" s="24">
        <f t="shared" si="17"/>
        <v>0</v>
      </c>
      <c r="BU25" s="24">
        <f t="shared" si="19"/>
        <v>0</v>
      </c>
      <c r="BV25" s="24">
        <f t="shared" si="19"/>
        <v>0</v>
      </c>
      <c r="BW25" s="25">
        <f t="shared" si="16"/>
        <v>0</v>
      </c>
      <c r="BX25" s="24">
        <f t="shared" si="6"/>
        <v>0</v>
      </c>
      <c r="BY25" s="24"/>
      <c r="BZ25" s="24"/>
      <c r="CA25" s="24"/>
      <c r="CB25" s="24"/>
      <c r="CC25" s="24"/>
      <c r="CD25" s="24"/>
      <c r="CE25" s="24"/>
      <c r="CF25" s="24"/>
      <c r="CG25" s="24"/>
      <c r="CH25" s="24"/>
      <c r="CI25" s="24"/>
      <c r="CJ25" s="24"/>
      <c r="CK25" s="24"/>
      <c r="CL25" s="24"/>
      <c r="CM25" s="24"/>
      <c r="CN25" s="24"/>
      <c r="CO25" s="24"/>
      <c r="CP25" s="24"/>
      <c r="CQ25" s="24"/>
      <c r="CR25" s="24"/>
      <c r="CS25" s="24"/>
      <c r="CT25" s="25">
        <f t="shared" si="7"/>
        <v>1</v>
      </c>
      <c r="CU25" s="24">
        <f t="shared" si="8"/>
        <v>9000000</v>
      </c>
      <c r="CV25" s="24">
        <f t="shared" si="20"/>
        <v>0</v>
      </c>
      <c r="CW25" s="24">
        <f t="shared" si="20"/>
        <v>9000000</v>
      </c>
      <c r="CX25" s="24">
        <f>J25-CA25</f>
        <v>0</v>
      </c>
      <c r="CY25" s="24">
        <f t="shared" si="20"/>
        <v>0</v>
      </c>
      <c r="CZ25" s="24">
        <f t="shared" si="20"/>
        <v>0</v>
      </c>
      <c r="DA25" s="24">
        <f t="shared" si="20"/>
        <v>0</v>
      </c>
      <c r="DB25" s="24">
        <f t="shared" si="20"/>
        <v>0</v>
      </c>
      <c r="DC25" s="24">
        <f t="shared" si="20"/>
        <v>0</v>
      </c>
      <c r="DD25" s="24">
        <f t="shared" si="20"/>
        <v>0</v>
      </c>
      <c r="DE25" s="24">
        <f t="shared" si="20"/>
        <v>0</v>
      </c>
      <c r="DF25" s="24">
        <f t="shared" si="20"/>
        <v>0</v>
      </c>
      <c r="DG25" s="24">
        <f t="shared" si="20"/>
        <v>0</v>
      </c>
      <c r="DH25" s="24">
        <f t="shared" si="20"/>
        <v>0</v>
      </c>
      <c r="DI25" s="24">
        <f t="shared" si="20"/>
        <v>0</v>
      </c>
      <c r="DJ25" s="24">
        <f t="shared" si="20"/>
        <v>0</v>
      </c>
      <c r="DK25" s="24">
        <f t="shared" si="20"/>
        <v>0</v>
      </c>
      <c r="DL25" s="24">
        <f t="shared" si="21"/>
        <v>0</v>
      </c>
      <c r="DM25" s="24">
        <f t="shared" si="21"/>
        <v>0</v>
      </c>
      <c r="DN25" s="24">
        <f t="shared" si="21"/>
        <v>0</v>
      </c>
      <c r="DO25" s="24">
        <f t="shared" si="21"/>
        <v>0</v>
      </c>
      <c r="DP25" s="24">
        <f t="shared" si="21"/>
        <v>0</v>
      </c>
    </row>
    <row r="26" spans="1:120" ht="60" hidden="1" customHeight="1" x14ac:dyDescent="0.25">
      <c r="A26" s="30"/>
      <c r="B26" s="35"/>
      <c r="C26" s="20" t="s">
        <v>98</v>
      </c>
      <c r="D26" s="21" t="s">
        <v>99</v>
      </c>
      <c r="E26" s="22">
        <v>510</v>
      </c>
      <c r="F26" s="23" t="s">
        <v>55</v>
      </c>
      <c r="G26" s="24">
        <f t="shared" si="0"/>
        <v>10000000</v>
      </c>
      <c r="H26" s="24"/>
      <c r="I26" s="24">
        <v>10000000</v>
      </c>
      <c r="J26" s="24"/>
      <c r="K26" s="24"/>
      <c r="L26" s="24"/>
      <c r="M26" s="24"/>
      <c r="N26" s="24"/>
      <c r="O26" s="24"/>
      <c r="P26" s="24"/>
      <c r="Q26" s="24"/>
      <c r="R26" s="24"/>
      <c r="S26" s="24"/>
      <c r="T26" s="24"/>
      <c r="U26" s="24"/>
      <c r="V26" s="24"/>
      <c r="W26" s="24"/>
      <c r="X26" s="24"/>
      <c r="Y26" s="24"/>
      <c r="Z26" s="24"/>
      <c r="AA26" s="24"/>
      <c r="AB26" s="24"/>
      <c r="AC26" s="25">
        <f t="shared" si="14"/>
        <v>0</v>
      </c>
      <c r="AD26" s="24">
        <f t="shared" si="1"/>
        <v>0</v>
      </c>
      <c r="AE26" s="24"/>
      <c r="AF26" s="24"/>
      <c r="AG26" s="24"/>
      <c r="AH26" s="24"/>
      <c r="AI26" s="24"/>
      <c r="AJ26" s="24"/>
      <c r="AK26" s="24"/>
      <c r="AL26" s="24"/>
      <c r="AM26" s="24"/>
      <c r="AN26" s="24"/>
      <c r="AO26" s="24"/>
      <c r="AP26" s="24"/>
      <c r="AQ26" s="24"/>
      <c r="AR26" s="24"/>
      <c r="AS26" s="24"/>
      <c r="AT26" s="24"/>
      <c r="AU26" s="24"/>
      <c r="AV26" s="24"/>
      <c r="AW26" s="24"/>
      <c r="AX26" s="24"/>
      <c r="AY26" s="24"/>
      <c r="AZ26" s="25">
        <f t="shared" si="2"/>
        <v>1</v>
      </c>
      <c r="BA26" s="24">
        <f>SUM(BB26:BV26)</f>
        <v>10000000</v>
      </c>
      <c r="BB26" s="24">
        <f t="shared" si="18"/>
        <v>0</v>
      </c>
      <c r="BC26" s="24">
        <f t="shared" si="18"/>
        <v>10000000</v>
      </c>
      <c r="BD26" s="24">
        <f t="shared" si="18"/>
        <v>0</v>
      </c>
      <c r="BE26" s="24">
        <f t="shared" si="17"/>
        <v>0</v>
      </c>
      <c r="BF26" s="24">
        <f t="shared" si="17"/>
        <v>0</v>
      </c>
      <c r="BG26" s="24">
        <f t="shared" si="17"/>
        <v>0</v>
      </c>
      <c r="BH26" s="24">
        <f t="shared" si="17"/>
        <v>0</v>
      </c>
      <c r="BI26" s="24">
        <f t="shared" si="17"/>
        <v>0</v>
      </c>
      <c r="BJ26" s="24">
        <f t="shared" si="17"/>
        <v>0</v>
      </c>
      <c r="BK26" s="24">
        <f t="shared" si="17"/>
        <v>0</v>
      </c>
      <c r="BL26" s="24">
        <f t="shared" si="17"/>
        <v>0</v>
      </c>
      <c r="BM26" s="24">
        <f t="shared" si="17"/>
        <v>0</v>
      </c>
      <c r="BN26" s="24">
        <f t="shared" si="17"/>
        <v>0</v>
      </c>
      <c r="BO26" s="24">
        <f t="shared" si="17"/>
        <v>0</v>
      </c>
      <c r="BP26" s="24">
        <f t="shared" si="17"/>
        <v>0</v>
      </c>
      <c r="BQ26" s="24">
        <f t="shared" si="17"/>
        <v>0</v>
      </c>
      <c r="BR26" s="24">
        <f t="shared" si="17"/>
        <v>0</v>
      </c>
      <c r="BS26" s="24">
        <f t="shared" si="17"/>
        <v>0</v>
      </c>
      <c r="BT26" s="24">
        <f t="shared" si="17"/>
        <v>0</v>
      </c>
      <c r="BU26" s="24">
        <f t="shared" si="19"/>
        <v>0</v>
      </c>
      <c r="BV26" s="24">
        <f t="shared" si="19"/>
        <v>0</v>
      </c>
      <c r="BW26" s="25">
        <f t="shared" si="16"/>
        <v>0</v>
      </c>
      <c r="BX26" s="24">
        <f t="shared" si="6"/>
        <v>0</v>
      </c>
      <c r="BY26" s="24"/>
      <c r="BZ26" s="24"/>
      <c r="CA26" s="24"/>
      <c r="CB26" s="24"/>
      <c r="CC26" s="24"/>
      <c r="CD26" s="24"/>
      <c r="CE26" s="24"/>
      <c r="CF26" s="24"/>
      <c r="CG26" s="24"/>
      <c r="CH26" s="24"/>
      <c r="CI26" s="24"/>
      <c r="CJ26" s="24"/>
      <c r="CK26" s="24"/>
      <c r="CL26" s="24"/>
      <c r="CM26" s="24"/>
      <c r="CN26" s="24"/>
      <c r="CO26" s="24"/>
      <c r="CP26" s="24"/>
      <c r="CQ26" s="24"/>
      <c r="CR26" s="24"/>
      <c r="CS26" s="24"/>
      <c r="CT26" s="25">
        <f t="shared" si="7"/>
        <v>1</v>
      </c>
      <c r="CU26" s="24">
        <f t="shared" si="8"/>
        <v>10000000</v>
      </c>
      <c r="CV26" s="24">
        <f t="shared" si="20"/>
        <v>0</v>
      </c>
      <c r="CW26" s="24">
        <f t="shared" si="20"/>
        <v>10000000</v>
      </c>
      <c r="CX26" s="24">
        <f t="shared" si="20"/>
        <v>0</v>
      </c>
      <c r="CY26" s="24">
        <f t="shared" si="20"/>
        <v>0</v>
      </c>
      <c r="CZ26" s="24">
        <f t="shared" si="20"/>
        <v>0</v>
      </c>
      <c r="DA26" s="24">
        <f t="shared" si="20"/>
        <v>0</v>
      </c>
      <c r="DB26" s="24">
        <f t="shared" si="20"/>
        <v>0</v>
      </c>
      <c r="DC26" s="24">
        <f t="shared" si="20"/>
        <v>0</v>
      </c>
      <c r="DD26" s="24">
        <f t="shared" si="20"/>
        <v>0</v>
      </c>
      <c r="DE26" s="24">
        <f t="shared" si="20"/>
        <v>0</v>
      </c>
      <c r="DF26" s="24">
        <f t="shared" si="20"/>
        <v>0</v>
      </c>
      <c r="DG26" s="24">
        <f t="shared" si="20"/>
        <v>0</v>
      </c>
      <c r="DH26" s="24">
        <f t="shared" si="20"/>
        <v>0</v>
      </c>
      <c r="DI26" s="24">
        <f t="shared" si="20"/>
        <v>0</v>
      </c>
      <c r="DJ26" s="24">
        <f t="shared" si="20"/>
        <v>0</v>
      </c>
      <c r="DK26" s="24">
        <f t="shared" si="20"/>
        <v>0</v>
      </c>
      <c r="DL26" s="24">
        <f t="shared" si="21"/>
        <v>0</v>
      </c>
      <c r="DM26" s="24">
        <f t="shared" si="21"/>
        <v>0</v>
      </c>
      <c r="DN26" s="24">
        <f t="shared" si="21"/>
        <v>0</v>
      </c>
      <c r="DO26" s="24">
        <f t="shared" si="21"/>
        <v>0</v>
      </c>
      <c r="DP26" s="24">
        <f t="shared" si="21"/>
        <v>0</v>
      </c>
    </row>
    <row r="27" spans="1:120" ht="48.75" hidden="1" customHeight="1" x14ac:dyDescent="0.25">
      <c r="A27" s="30"/>
      <c r="B27" s="35"/>
      <c r="C27" s="20" t="s">
        <v>100</v>
      </c>
      <c r="D27" s="21" t="s">
        <v>101</v>
      </c>
      <c r="E27" s="22">
        <v>510</v>
      </c>
      <c r="F27" s="23" t="s">
        <v>55</v>
      </c>
      <c r="G27" s="24">
        <f t="shared" si="0"/>
        <v>20000000</v>
      </c>
      <c r="H27" s="24"/>
      <c r="I27" s="24">
        <v>20000000</v>
      </c>
      <c r="J27" s="24"/>
      <c r="K27" s="24"/>
      <c r="L27" s="24"/>
      <c r="M27" s="24"/>
      <c r="N27" s="24"/>
      <c r="O27" s="24"/>
      <c r="P27" s="24"/>
      <c r="Q27" s="24"/>
      <c r="R27" s="24"/>
      <c r="S27" s="24"/>
      <c r="T27" s="24"/>
      <c r="U27" s="24"/>
      <c r="V27" s="24"/>
      <c r="W27" s="24"/>
      <c r="X27" s="24"/>
      <c r="Y27" s="24"/>
      <c r="Z27" s="24"/>
      <c r="AA27" s="24"/>
      <c r="AB27" s="24"/>
      <c r="AC27" s="25">
        <f t="shared" si="14"/>
        <v>0</v>
      </c>
      <c r="AD27" s="24">
        <f t="shared" si="1"/>
        <v>0</v>
      </c>
      <c r="AE27" s="24"/>
      <c r="AF27" s="24"/>
      <c r="AG27" s="24"/>
      <c r="AH27" s="24"/>
      <c r="AI27" s="24"/>
      <c r="AJ27" s="24"/>
      <c r="AK27" s="24"/>
      <c r="AL27" s="24"/>
      <c r="AM27" s="24"/>
      <c r="AN27" s="24"/>
      <c r="AO27" s="24"/>
      <c r="AP27" s="24"/>
      <c r="AQ27" s="24"/>
      <c r="AR27" s="24"/>
      <c r="AS27" s="24"/>
      <c r="AT27" s="24"/>
      <c r="AU27" s="24"/>
      <c r="AV27" s="24"/>
      <c r="AW27" s="24"/>
      <c r="AX27" s="24"/>
      <c r="AY27" s="24"/>
      <c r="AZ27" s="25">
        <f t="shared" si="2"/>
        <v>1</v>
      </c>
      <c r="BA27" s="24">
        <f t="shared" si="3"/>
        <v>20000000</v>
      </c>
      <c r="BB27" s="24">
        <f t="shared" si="18"/>
        <v>0</v>
      </c>
      <c r="BC27" s="24">
        <f t="shared" si="18"/>
        <v>20000000</v>
      </c>
      <c r="BD27" s="24">
        <f t="shared" si="18"/>
        <v>0</v>
      </c>
      <c r="BE27" s="24">
        <f t="shared" si="17"/>
        <v>0</v>
      </c>
      <c r="BF27" s="24">
        <f t="shared" si="17"/>
        <v>0</v>
      </c>
      <c r="BG27" s="24">
        <f t="shared" si="17"/>
        <v>0</v>
      </c>
      <c r="BH27" s="24">
        <f t="shared" si="17"/>
        <v>0</v>
      </c>
      <c r="BI27" s="24">
        <f t="shared" si="17"/>
        <v>0</v>
      </c>
      <c r="BJ27" s="24">
        <f t="shared" si="17"/>
        <v>0</v>
      </c>
      <c r="BK27" s="24">
        <f t="shared" si="17"/>
        <v>0</v>
      </c>
      <c r="BL27" s="24">
        <f t="shared" si="17"/>
        <v>0</v>
      </c>
      <c r="BM27" s="24">
        <f t="shared" si="17"/>
        <v>0</v>
      </c>
      <c r="BN27" s="24">
        <f t="shared" si="17"/>
        <v>0</v>
      </c>
      <c r="BO27" s="24">
        <f t="shared" si="17"/>
        <v>0</v>
      </c>
      <c r="BP27" s="24">
        <f t="shared" si="17"/>
        <v>0</v>
      </c>
      <c r="BQ27" s="24">
        <f t="shared" si="17"/>
        <v>0</v>
      </c>
      <c r="BR27" s="24">
        <f t="shared" si="17"/>
        <v>0</v>
      </c>
      <c r="BS27" s="24">
        <f t="shared" si="17"/>
        <v>0</v>
      </c>
      <c r="BT27" s="24">
        <f t="shared" si="17"/>
        <v>0</v>
      </c>
      <c r="BU27" s="24">
        <f t="shared" si="19"/>
        <v>0</v>
      </c>
      <c r="BV27" s="24">
        <f t="shared" si="19"/>
        <v>0</v>
      </c>
      <c r="BW27" s="25">
        <f t="shared" si="16"/>
        <v>0</v>
      </c>
      <c r="BX27" s="24">
        <f t="shared" si="6"/>
        <v>0</v>
      </c>
      <c r="BY27" s="24"/>
      <c r="BZ27" s="24"/>
      <c r="CA27" s="24"/>
      <c r="CB27" s="24"/>
      <c r="CC27" s="24"/>
      <c r="CD27" s="24"/>
      <c r="CE27" s="24"/>
      <c r="CF27" s="24"/>
      <c r="CG27" s="24"/>
      <c r="CH27" s="24"/>
      <c r="CI27" s="24"/>
      <c r="CJ27" s="24"/>
      <c r="CK27" s="24"/>
      <c r="CL27" s="24"/>
      <c r="CM27" s="24"/>
      <c r="CN27" s="24"/>
      <c r="CO27" s="24"/>
      <c r="CP27" s="24"/>
      <c r="CQ27" s="24"/>
      <c r="CR27" s="24"/>
      <c r="CS27" s="24"/>
      <c r="CT27" s="25">
        <f t="shared" si="7"/>
        <v>1</v>
      </c>
      <c r="CU27" s="24">
        <f t="shared" si="8"/>
        <v>20000000</v>
      </c>
      <c r="CV27" s="24">
        <f t="shared" si="20"/>
        <v>0</v>
      </c>
      <c r="CW27" s="24">
        <f t="shared" si="20"/>
        <v>20000000</v>
      </c>
      <c r="CX27" s="24">
        <f t="shared" si="20"/>
        <v>0</v>
      </c>
      <c r="CY27" s="24">
        <f t="shared" si="20"/>
        <v>0</v>
      </c>
      <c r="CZ27" s="24">
        <f t="shared" si="20"/>
        <v>0</v>
      </c>
      <c r="DA27" s="24">
        <f t="shared" si="20"/>
        <v>0</v>
      </c>
      <c r="DB27" s="24">
        <f t="shared" si="20"/>
        <v>0</v>
      </c>
      <c r="DC27" s="24">
        <f t="shared" si="20"/>
        <v>0</v>
      </c>
      <c r="DD27" s="24">
        <f t="shared" si="20"/>
        <v>0</v>
      </c>
      <c r="DE27" s="24">
        <f t="shared" si="20"/>
        <v>0</v>
      </c>
      <c r="DF27" s="24">
        <f t="shared" si="20"/>
        <v>0</v>
      </c>
      <c r="DG27" s="24">
        <f t="shared" si="20"/>
        <v>0</v>
      </c>
      <c r="DH27" s="24">
        <f t="shared" si="20"/>
        <v>0</v>
      </c>
      <c r="DI27" s="24">
        <f t="shared" si="20"/>
        <v>0</v>
      </c>
      <c r="DJ27" s="24">
        <f t="shared" si="20"/>
        <v>0</v>
      </c>
      <c r="DK27" s="24">
        <f t="shared" si="20"/>
        <v>0</v>
      </c>
      <c r="DL27" s="24">
        <f t="shared" si="21"/>
        <v>0</v>
      </c>
      <c r="DM27" s="24">
        <f t="shared" si="21"/>
        <v>0</v>
      </c>
      <c r="DN27" s="24">
        <f t="shared" si="21"/>
        <v>0</v>
      </c>
      <c r="DO27" s="24">
        <f t="shared" si="21"/>
        <v>0</v>
      </c>
      <c r="DP27" s="24">
        <f t="shared" si="21"/>
        <v>0</v>
      </c>
    </row>
    <row r="28" spans="1:120" ht="48" hidden="1" customHeight="1" x14ac:dyDescent="0.25">
      <c r="A28" s="30"/>
      <c r="B28" s="38" t="s">
        <v>102</v>
      </c>
      <c r="C28" s="31" t="s">
        <v>103</v>
      </c>
      <c r="D28" s="32" t="s">
        <v>104</v>
      </c>
      <c r="E28" s="22">
        <v>510</v>
      </c>
      <c r="F28" s="23" t="s">
        <v>105</v>
      </c>
      <c r="G28" s="24">
        <f t="shared" si="0"/>
        <v>101500000</v>
      </c>
      <c r="H28" s="24"/>
      <c r="I28" s="24">
        <v>100000000</v>
      </c>
      <c r="J28" s="24"/>
      <c r="K28" s="24"/>
      <c r="L28" s="24"/>
      <c r="M28" s="24"/>
      <c r="N28" s="24"/>
      <c r="O28" s="24"/>
      <c r="P28" s="24"/>
      <c r="Q28" s="24"/>
      <c r="R28" s="24"/>
      <c r="S28" s="24"/>
      <c r="T28" s="24"/>
      <c r="U28" s="24"/>
      <c r="V28" s="24"/>
      <c r="W28" s="24"/>
      <c r="X28" s="24"/>
      <c r="Y28" s="24"/>
      <c r="Z28" s="24"/>
      <c r="AA28" s="24"/>
      <c r="AB28" s="24">
        <v>1500000</v>
      </c>
      <c r="AC28" s="25">
        <f>+AD28/G28</f>
        <v>0.98522167487684731</v>
      </c>
      <c r="AD28" s="24">
        <f t="shared" si="1"/>
        <v>100000000</v>
      </c>
      <c r="AE28" s="24"/>
      <c r="AF28" s="24">
        <f>+'[2]ENERO 2018'!$K$900</f>
        <v>100000000</v>
      </c>
      <c r="AG28" s="24"/>
      <c r="AH28" s="24"/>
      <c r="AI28" s="24"/>
      <c r="AJ28" s="24"/>
      <c r="AK28" s="24"/>
      <c r="AL28" s="24"/>
      <c r="AM28" s="24"/>
      <c r="AN28" s="24"/>
      <c r="AO28" s="24"/>
      <c r="AP28" s="24"/>
      <c r="AQ28" s="24"/>
      <c r="AR28" s="24"/>
      <c r="AS28" s="24"/>
      <c r="AT28" s="24"/>
      <c r="AU28" s="24"/>
      <c r="AV28" s="24"/>
      <c r="AW28" s="24"/>
      <c r="AX28" s="24"/>
      <c r="AY28" s="24"/>
      <c r="AZ28" s="25">
        <f>1-AC28</f>
        <v>1.4778325123152691E-2</v>
      </c>
      <c r="BA28" s="24">
        <f t="shared" si="3"/>
        <v>1500000</v>
      </c>
      <c r="BB28" s="24">
        <f t="shared" si="18"/>
        <v>0</v>
      </c>
      <c r="BC28" s="24">
        <f t="shared" si="18"/>
        <v>0</v>
      </c>
      <c r="BD28" s="24">
        <f t="shared" si="18"/>
        <v>0</v>
      </c>
      <c r="BE28" s="24">
        <f t="shared" si="17"/>
        <v>0</v>
      </c>
      <c r="BF28" s="24">
        <f t="shared" si="17"/>
        <v>0</v>
      </c>
      <c r="BG28" s="24">
        <f t="shared" si="17"/>
        <v>0</v>
      </c>
      <c r="BH28" s="24">
        <f t="shared" si="17"/>
        <v>0</v>
      </c>
      <c r="BI28" s="24">
        <f t="shared" si="17"/>
        <v>0</v>
      </c>
      <c r="BJ28" s="24">
        <f t="shared" si="17"/>
        <v>0</v>
      </c>
      <c r="BK28" s="24">
        <f t="shared" si="17"/>
        <v>0</v>
      </c>
      <c r="BL28" s="24">
        <f t="shared" si="17"/>
        <v>0</v>
      </c>
      <c r="BM28" s="24">
        <f t="shared" si="17"/>
        <v>0</v>
      </c>
      <c r="BN28" s="24">
        <f t="shared" si="17"/>
        <v>0</v>
      </c>
      <c r="BO28" s="24">
        <f t="shared" si="17"/>
        <v>0</v>
      </c>
      <c r="BP28" s="24">
        <f t="shared" si="17"/>
        <v>0</v>
      </c>
      <c r="BQ28" s="24">
        <f t="shared" si="17"/>
        <v>0</v>
      </c>
      <c r="BR28" s="24">
        <f t="shared" si="17"/>
        <v>0</v>
      </c>
      <c r="BS28" s="24">
        <f t="shared" si="17"/>
        <v>0</v>
      </c>
      <c r="BT28" s="24">
        <f t="shared" si="17"/>
        <v>0</v>
      </c>
      <c r="BU28" s="24">
        <f t="shared" si="19"/>
        <v>0</v>
      </c>
      <c r="BV28" s="24">
        <f t="shared" si="19"/>
        <v>1500000</v>
      </c>
      <c r="BW28" s="25">
        <f>+BX28/G28</f>
        <v>0.46842116256157634</v>
      </c>
      <c r="BX28" s="24">
        <f t="shared" si="6"/>
        <v>47544748</v>
      </c>
      <c r="BY28" s="24"/>
      <c r="BZ28" s="24">
        <f>+'[1]FEBRERO 2018'!$H$1089</f>
        <v>47544748</v>
      </c>
      <c r="CA28" s="24"/>
      <c r="CB28" s="24"/>
      <c r="CC28" s="24"/>
      <c r="CD28" s="24"/>
      <c r="CE28" s="24"/>
      <c r="CF28" s="24"/>
      <c r="CG28" s="24"/>
      <c r="CH28" s="24"/>
      <c r="CI28" s="24"/>
      <c r="CJ28" s="24"/>
      <c r="CK28" s="24"/>
      <c r="CL28" s="24"/>
      <c r="CM28" s="24"/>
      <c r="CN28" s="24"/>
      <c r="CO28" s="24"/>
      <c r="CP28" s="24"/>
      <c r="CQ28" s="24"/>
      <c r="CR28" s="24"/>
      <c r="CS28" s="24"/>
      <c r="CT28" s="25">
        <f t="shared" si="7"/>
        <v>0.5315788374384236</v>
      </c>
      <c r="CU28" s="24">
        <f t="shared" si="8"/>
        <v>53955252</v>
      </c>
      <c r="CV28" s="24">
        <f t="shared" si="20"/>
        <v>0</v>
      </c>
      <c r="CW28" s="24">
        <f t="shared" si="20"/>
        <v>52455252</v>
      </c>
      <c r="CX28" s="24">
        <f>J28-CA28</f>
        <v>0</v>
      </c>
      <c r="CY28" s="24">
        <f t="shared" si="20"/>
        <v>0</v>
      </c>
      <c r="CZ28" s="24">
        <f t="shared" si="20"/>
        <v>0</v>
      </c>
      <c r="DA28" s="24">
        <f t="shared" si="20"/>
        <v>0</v>
      </c>
      <c r="DB28" s="24">
        <f t="shared" si="20"/>
        <v>0</v>
      </c>
      <c r="DC28" s="24">
        <f t="shared" si="20"/>
        <v>0</v>
      </c>
      <c r="DD28" s="24">
        <f t="shared" si="20"/>
        <v>0</v>
      </c>
      <c r="DE28" s="24">
        <f t="shared" si="20"/>
        <v>0</v>
      </c>
      <c r="DF28" s="24">
        <f t="shared" si="20"/>
        <v>0</v>
      </c>
      <c r="DG28" s="24">
        <f t="shared" si="20"/>
        <v>0</v>
      </c>
      <c r="DH28" s="24">
        <f t="shared" si="20"/>
        <v>0</v>
      </c>
      <c r="DI28" s="24">
        <f t="shared" si="20"/>
        <v>0</v>
      </c>
      <c r="DJ28" s="24">
        <f t="shared" si="20"/>
        <v>0</v>
      </c>
      <c r="DK28" s="24">
        <f t="shared" si="20"/>
        <v>0</v>
      </c>
      <c r="DL28" s="24">
        <f t="shared" si="21"/>
        <v>0</v>
      </c>
      <c r="DM28" s="24">
        <f t="shared" si="21"/>
        <v>0</v>
      </c>
      <c r="DN28" s="24">
        <f t="shared" si="21"/>
        <v>0</v>
      </c>
      <c r="DO28" s="24">
        <f t="shared" si="21"/>
        <v>0</v>
      </c>
      <c r="DP28" s="24">
        <f t="shared" si="21"/>
        <v>1500000</v>
      </c>
    </row>
    <row r="29" spans="1:120" ht="63" hidden="1" customHeight="1" x14ac:dyDescent="0.25">
      <c r="A29" s="30"/>
      <c r="B29" s="215" t="s">
        <v>106</v>
      </c>
      <c r="C29" s="31" t="s">
        <v>107</v>
      </c>
      <c r="D29" s="32" t="s">
        <v>108</v>
      </c>
      <c r="E29" s="22">
        <v>510</v>
      </c>
      <c r="F29" s="23" t="s">
        <v>55</v>
      </c>
      <c r="G29" s="24">
        <f t="shared" si="0"/>
        <v>2000000</v>
      </c>
      <c r="H29" s="24"/>
      <c r="I29" s="24"/>
      <c r="J29" s="24"/>
      <c r="K29" s="24"/>
      <c r="L29" s="24">
        <v>2000000</v>
      </c>
      <c r="M29" s="24"/>
      <c r="N29" s="24"/>
      <c r="O29" s="24"/>
      <c r="P29" s="24"/>
      <c r="Q29" s="24"/>
      <c r="R29" s="24"/>
      <c r="S29" s="24"/>
      <c r="T29" s="24"/>
      <c r="U29" s="24"/>
      <c r="V29" s="24"/>
      <c r="W29" s="24"/>
      <c r="X29" s="24"/>
      <c r="Y29" s="24"/>
      <c r="Z29" s="24"/>
      <c r="AA29" s="24"/>
      <c r="AB29" s="24"/>
      <c r="AC29" s="25">
        <f>+AD29/G29</f>
        <v>0</v>
      </c>
      <c r="AD29" s="24">
        <f t="shared" si="1"/>
        <v>0</v>
      </c>
      <c r="AE29" s="24"/>
      <c r="AF29" s="24"/>
      <c r="AG29" s="24"/>
      <c r="AH29" s="24"/>
      <c r="AI29" s="24"/>
      <c r="AJ29" s="24"/>
      <c r="AK29" s="24"/>
      <c r="AL29" s="24"/>
      <c r="AM29" s="24"/>
      <c r="AN29" s="24"/>
      <c r="AO29" s="24"/>
      <c r="AP29" s="24"/>
      <c r="AQ29" s="24"/>
      <c r="AR29" s="24"/>
      <c r="AS29" s="24"/>
      <c r="AT29" s="24"/>
      <c r="AU29" s="24"/>
      <c r="AV29" s="24"/>
      <c r="AW29" s="24"/>
      <c r="AX29" s="24"/>
      <c r="AY29" s="24"/>
      <c r="AZ29" s="25">
        <f t="shared" si="2"/>
        <v>1</v>
      </c>
      <c r="BA29" s="24">
        <f t="shared" si="3"/>
        <v>2000000</v>
      </c>
      <c r="BB29" s="24">
        <f t="shared" si="18"/>
        <v>0</v>
      </c>
      <c r="BC29" s="24">
        <f t="shared" si="18"/>
        <v>0</v>
      </c>
      <c r="BD29" s="24">
        <f t="shared" si="18"/>
        <v>0</v>
      </c>
      <c r="BE29" s="24">
        <f t="shared" si="17"/>
        <v>0</v>
      </c>
      <c r="BF29" s="24">
        <f t="shared" si="17"/>
        <v>2000000</v>
      </c>
      <c r="BG29" s="24">
        <f t="shared" si="17"/>
        <v>0</v>
      </c>
      <c r="BH29" s="24">
        <f t="shared" si="17"/>
        <v>0</v>
      </c>
      <c r="BI29" s="24">
        <f t="shared" si="17"/>
        <v>0</v>
      </c>
      <c r="BJ29" s="24">
        <f t="shared" si="17"/>
        <v>0</v>
      </c>
      <c r="BK29" s="24">
        <f t="shared" si="17"/>
        <v>0</v>
      </c>
      <c r="BL29" s="24">
        <f t="shared" si="17"/>
        <v>0</v>
      </c>
      <c r="BM29" s="24">
        <f t="shared" si="17"/>
        <v>0</v>
      </c>
      <c r="BN29" s="24">
        <f t="shared" si="17"/>
        <v>0</v>
      </c>
      <c r="BO29" s="24">
        <f t="shared" si="17"/>
        <v>0</v>
      </c>
      <c r="BP29" s="24">
        <f t="shared" si="17"/>
        <v>0</v>
      </c>
      <c r="BQ29" s="24">
        <f t="shared" si="17"/>
        <v>0</v>
      </c>
      <c r="BR29" s="24">
        <f t="shared" si="17"/>
        <v>0</v>
      </c>
      <c r="BS29" s="24">
        <f t="shared" si="17"/>
        <v>0</v>
      </c>
      <c r="BT29" s="24">
        <f t="shared" si="17"/>
        <v>0</v>
      </c>
      <c r="BU29" s="24">
        <f t="shared" si="19"/>
        <v>0</v>
      </c>
      <c r="BV29" s="24">
        <f t="shared" si="19"/>
        <v>0</v>
      </c>
      <c r="BW29" s="25">
        <f t="shared" ref="BW29:BW60" si="22">+BX29/G29</f>
        <v>0</v>
      </c>
      <c r="BX29" s="24">
        <f t="shared" si="6"/>
        <v>0</v>
      </c>
      <c r="BY29" s="24"/>
      <c r="BZ29" s="24"/>
      <c r="CA29" s="24"/>
      <c r="CB29" s="24"/>
      <c r="CC29" s="24"/>
      <c r="CD29" s="24"/>
      <c r="CE29" s="24"/>
      <c r="CF29" s="24"/>
      <c r="CG29" s="24"/>
      <c r="CH29" s="24"/>
      <c r="CI29" s="24"/>
      <c r="CJ29" s="24"/>
      <c r="CK29" s="24"/>
      <c r="CL29" s="24"/>
      <c r="CM29" s="24"/>
      <c r="CN29" s="24"/>
      <c r="CO29" s="24"/>
      <c r="CP29" s="24"/>
      <c r="CQ29" s="24"/>
      <c r="CR29" s="24"/>
      <c r="CS29" s="24"/>
      <c r="CT29" s="25">
        <f t="shared" si="7"/>
        <v>1</v>
      </c>
      <c r="CU29" s="24">
        <f t="shared" si="8"/>
        <v>2000000</v>
      </c>
      <c r="CV29" s="24">
        <f t="shared" si="20"/>
        <v>0</v>
      </c>
      <c r="CW29" s="24">
        <f t="shared" si="20"/>
        <v>0</v>
      </c>
      <c r="CX29" s="24">
        <f t="shared" si="20"/>
        <v>0</v>
      </c>
      <c r="CY29" s="24">
        <f t="shared" si="20"/>
        <v>0</v>
      </c>
      <c r="CZ29" s="24">
        <f t="shared" si="20"/>
        <v>2000000</v>
      </c>
      <c r="DA29" s="24">
        <f t="shared" si="20"/>
        <v>0</v>
      </c>
      <c r="DB29" s="24">
        <f t="shared" si="20"/>
        <v>0</v>
      </c>
      <c r="DC29" s="24">
        <f t="shared" si="20"/>
        <v>0</v>
      </c>
      <c r="DD29" s="24">
        <f t="shared" si="20"/>
        <v>0</v>
      </c>
      <c r="DE29" s="24">
        <f t="shared" si="20"/>
        <v>0</v>
      </c>
      <c r="DF29" s="24">
        <f t="shared" si="20"/>
        <v>0</v>
      </c>
      <c r="DG29" s="24">
        <f t="shared" si="20"/>
        <v>0</v>
      </c>
      <c r="DH29" s="24">
        <f t="shared" si="20"/>
        <v>0</v>
      </c>
      <c r="DI29" s="24">
        <f t="shared" si="20"/>
        <v>0</v>
      </c>
      <c r="DJ29" s="24">
        <f t="shared" si="20"/>
        <v>0</v>
      </c>
      <c r="DK29" s="24">
        <f t="shared" si="20"/>
        <v>0</v>
      </c>
      <c r="DL29" s="24">
        <f t="shared" si="21"/>
        <v>0</v>
      </c>
      <c r="DM29" s="24">
        <f t="shared" si="21"/>
        <v>0</v>
      </c>
      <c r="DN29" s="24">
        <f t="shared" si="21"/>
        <v>0</v>
      </c>
      <c r="DO29" s="24">
        <f t="shared" si="21"/>
        <v>0</v>
      </c>
      <c r="DP29" s="24">
        <f t="shared" si="21"/>
        <v>0</v>
      </c>
    </row>
    <row r="30" spans="1:120" ht="48" hidden="1" customHeight="1" x14ac:dyDescent="0.25">
      <c r="A30" s="30"/>
      <c r="B30" s="215"/>
      <c r="C30" s="31" t="s">
        <v>109</v>
      </c>
      <c r="D30" s="32" t="s">
        <v>110</v>
      </c>
      <c r="E30" s="22">
        <v>510</v>
      </c>
      <c r="F30" s="23" t="s">
        <v>111</v>
      </c>
      <c r="G30" s="24">
        <f t="shared" si="0"/>
        <v>2000000</v>
      </c>
      <c r="H30" s="24"/>
      <c r="I30" s="24"/>
      <c r="J30" s="24"/>
      <c r="K30" s="24"/>
      <c r="L30" s="24">
        <v>2000000</v>
      </c>
      <c r="M30" s="24"/>
      <c r="N30" s="24"/>
      <c r="O30" s="24"/>
      <c r="P30" s="24"/>
      <c r="Q30" s="24"/>
      <c r="R30" s="24"/>
      <c r="S30" s="24"/>
      <c r="T30" s="24"/>
      <c r="U30" s="24"/>
      <c r="V30" s="24"/>
      <c r="W30" s="24"/>
      <c r="X30" s="24"/>
      <c r="Y30" s="24"/>
      <c r="Z30" s="24"/>
      <c r="AA30" s="24"/>
      <c r="AB30" s="24"/>
      <c r="AC30" s="25">
        <f>+AD30/G30</f>
        <v>0</v>
      </c>
      <c r="AD30" s="24">
        <f t="shared" si="1"/>
        <v>0</v>
      </c>
      <c r="AE30" s="24"/>
      <c r="AF30" s="24"/>
      <c r="AG30" s="24"/>
      <c r="AH30" s="24"/>
      <c r="AI30" s="24"/>
      <c r="AJ30" s="24"/>
      <c r="AK30" s="24"/>
      <c r="AL30" s="24"/>
      <c r="AM30" s="24"/>
      <c r="AN30" s="24"/>
      <c r="AO30" s="24"/>
      <c r="AP30" s="24"/>
      <c r="AQ30" s="24"/>
      <c r="AR30" s="24"/>
      <c r="AS30" s="24"/>
      <c r="AT30" s="24"/>
      <c r="AU30" s="24"/>
      <c r="AV30" s="24"/>
      <c r="AW30" s="24"/>
      <c r="AX30" s="24"/>
      <c r="AY30" s="24"/>
      <c r="AZ30" s="25">
        <f t="shared" si="2"/>
        <v>1</v>
      </c>
      <c r="BA30" s="24">
        <f t="shared" si="3"/>
        <v>2000000</v>
      </c>
      <c r="BB30" s="24">
        <f t="shared" si="18"/>
        <v>0</v>
      </c>
      <c r="BC30" s="24">
        <f t="shared" si="18"/>
        <v>0</v>
      </c>
      <c r="BD30" s="24">
        <f t="shared" si="18"/>
        <v>0</v>
      </c>
      <c r="BE30" s="24">
        <f t="shared" si="17"/>
        <v>0</v>
      </c>
      <c r="BF30" s="24">
        <f t="shared" si="17"/>
        <v>2000000</v>
      </c>
      <c r="BG30" s="24">
        <f t="shared" si="17"/>
        <v>0</v>
      </c>
      <c r="BH30" s="24">
        <f t="shared" si="17"/>
        <v>0</v>
      </c>
      <c r="BI30" s="24">
        <f t="shared" si="17"/>
        <v>0</v>
      </c>
      <c r="BJ30" s="24">
        <f t="shared" si="17"/>
        <v>0</v>
      </c>
      <c r="BK30" s="24">
        <f t="shared" si="17"/>
        <v>0</v>
      </c>
      <c r="BL30" s="24">
        <f t="shared" si="17"/>
        <v>0</v>
      </c>
      <c r="BM30" s="24">
        <f t="shared" si="17"/>
        <v>0</v>
      </c>
      <c r="BN30" s="24">
        <f t="shared" si="17"/>
        <v>0</v>
      </c>
      <c r="BO30" s="24">
        <f t="shared" si="17"/>
        <v>0</v>
      </c>
      <c r="BP30" s="24">
        <f t="shared" si="17"/>
        <v>0</v>
      </c>
      <c r="BQ30" s="24">
        <f t="shared" si="17"/>
        <v>0</v>
      </c>
      <c r="BR30" s="24">
        <f t="shared" si="17"/>
        <v>0</v>
      </c>
      <c r="BS30" s="24">
        <f t="shared" si="17"/>
        <v>0</v>
      </c>
      <c r="BT30" s="24">
        <f t="shared" si="17"/>
        <v>0</v>
      </c>
      <c r="BU30" s="24">
        <f t="shared" si="19"/>
        <v>0</v>
      </c>
      <c r="BV30" s="24">
        <f t="shared" si="19"/>
        <v>0</v>
      </c>
      <c r="BW30" s="25">
        <f t="shared" si="22"/>
        <v>0</v>
      </c>
      <c r="BX30" s="24">
        <f t="shared" si="6"/>
        <v>0</v>
      </c>
      <c r="BY30" s="24"/>
      <c r="BZ30" s="24"/>
      <c r="CA30" s="24"/>
      <c r="CB30" s="24"/>
      <c r="CC30" s="24"/>
      <c r="CD30" s="24"/>
      <c r="CE30" s="24"/>
      <c r="CF30" s="24"/>
      <c r="CG30" s="24"/>
      <c r="CH30" s="24"/>
      <c r="CI30" s="24"/>
      <c r="CJ30" s="24"/>
      <c r="CK30" s="24"/>
      <c r="CL30" s="24"/>
      <c r="CM30" s="24"/>
      <c r="CN30" s="24"/>
      <c r="CO30" s="24"/>
      <c r="CP30" s="24"/>
      <c r="CQ30" s="24"/>
      <c r="CR30" s="24"/>
      <c r="CS30" s="24"/>
      <c r="CT30" s="25">
        <f t="shared" si="7"/>
        <v>1</v>
      </c>
      <c r="CU30" s="24">
        <f t="shared" si="8"/>
        <v>2000000</v>
      </c>
      <c r="CV30" s="24">
        <f t="shared" si="20"/>
        <v>0</v>
      </c>
      <c r="CW30" s="24">
        <f t="shared" si="20"/>
        <v>0</v>
      </c>
      <c r="CX30" s="24">
        <f t="shared" si="20"/>
        <v>0</v>
      </c>
      <c r="CY30" s="24">
        <f t="shared" si="20"/>
        <v>0</v>
      </c>
      <c r="CZ30" s="24">
        <f t="shared" si="20"/>
        <v>2000000</v>
      </c>
      <c r="DA30" s="24">
        <f t="shared" si="20"/>
        <v>0</v>
      </c>
      <c r="DB30" s="24">
        <f t="shared" si="20"/>
        <v>0</v>
      </c>
      <c r="DC30" s="24">
        <f t="shared" si="20"/>
        <v>0</v>
      </c>
      <c r="DD30" s="24">
        <f t="shared" si="20"/>
        <v>0</v>
      </c>
      <c r="DE30" s="24">
        <f t="shared" si="20"/>
        <v>0</v>
      </c>
      <c r="DF30" s="24">
        <f t="shared" si="20"/>
        <v>0</v>
      </c>
      <c r="DG30" s="24">
        <f t="shared" si="20"/>
        <v>0</v>
      </c>
      <c r="DH30" s="24">
        <f t="shared" si="20"/>
        <v>0</v>
      </c>
      <c r="DI30" s="24">
        <f t="shared" si="20"/>
        <v>0</v>
      </c>
      <c r="DJ30" s="24">
        <f t="shared" si="20"/>
        <v>0</v>
      </c>
      <c r="DK30" s="24">
        <f t="shared" si="20"/>
        <v>0</v>
      </c>
      <c r="DL30" s="24">
        <f t="shared" si="21"/>
        <v>0</v>
      </c>
      <c r="DM30" s="24">
        <f t="shared" si="21"/>
        <v>0</v>
      </c>
      <c r="DN30" s="24">
        <f t="shared" si="21"/>
        <v>0</v>
      </c>
      <c r="DO30" s="24">
        <f t="shared" si="21"/>
        <v>0</v>
      </c>
      <c r="DP30" s="24">
        <f t="shared" si="21"/>
        <v>0</v>
      </c>
    </row>
    <row r="31" spans="1:120" ht="28.5" hidden="1" customHeight="1" x14ac:dyDescent="0.25">
      <c r="A31" s="30"/>
      <c r="B31" s="215"/>
      <c r="C31" s="31" t="s">
        <v>112</v>
      </c>
      <c r="D31" s="32" t="s">
        <v>113</v>
      </c>
      <c r="E31" s="22">
        <v>510</v>
      </c>
      <c r="F31" s="23" t="s">
        <v>105</v>
      </c>
      <c r="G31" s="24">
        <f t="shared" si="0"/>
        <v>40500000</v>
      </c>
      <c r="H31" s="24">
        <v>40000000</v>
      </c>
      <c r="I31" s="24"/>
      <c r="J31" s="24"/>
      <c r="K31" s="24"/>
      <c r="L31" s="24"/>
      <c r="M31" s="24"/>
      <c r="N31" s="24"/>
      <c r="O31" s="24"/>
      <c r="P31" s="24"/>
      <c r="Q31" s="24"/>
      <c r="R31" s="24"/>
      <c r="S31" s="24"/>
      <c r="T31" s="24"/>
      <c r="U31" s="24"/>
      <c r="V31" s="24"/>
      <c r="W31" s="24"/>
      <c r="X31" s="24"/>
      <c r="Y31" s="24"/>
      <c r="Z31" s="24"/>
      <c r="AA31" s="24"/>
      <c r="AB31" s="24">
        <v>500000</v>
      </c>
      <c r="AC31" s="25"/>
      <c r="AD31" s="24">
        <f t="shared" si="1"/>
        <v>40000000</v>
      </c>
      <c r="AE31" s="24">
        <f>+'[2]ENERO 2018'!$J$928</f>
        <v>40000000</v>
      </c>
      <c r="AF31" s="24"/>
      <c r="AG31" s="24"/>
      <c r="AH31" s="24"/>
      <c r="AI31" s="24"/>
      <c r="AJ31" s="24"/>
      <c r="AK31" s="24"/>
      <c r="AL31" s="24"/>
      <c r="AM31" s="24"/>
      <c r="AN31" s="24"/>
      <c r="AO31" s="24"/>
      <c r="AP31" s="24"/>
      <c r="AQ31" s="24"/>
      <c r="AR31" s="24"/>
      <c r="AS31" s="24"/>
      <c r="AT31" s="24"/>
      <c r="AU31" s="24"/>
      <c r="AV31" s="24"/>
      <c r="AW31" s="24"/>
      <c r="AX31" s="24"/>
      <c r="AY31" s="24"/>
      <c r="AZ31" s="25">
        <f t="shared" si="2"/>
        <v>1</v>
      </c>
      <c r="BA31" s="24">
        <f t="shared" si="3"/>
        <v>500000</v>
      </c>
      <c r="BB31" s="24">
        <f t="shared" si="18"/>
        <v>0</v>
      </c>
      <c r="BC31" s="24">
        <f t="shared" si="18"/>
        <v>0</v>
      </c>
      <c r="BD31" s="24">
        <f t="shared" si="18"/>
        <v>0</v>
      </c>
      <c r="BE31" s="24">
        <f t="shared" si="17"/>
        <v>0</v>
      </c>
      <c r="BF31" s="24">
        <f t="shared" si="17"/>
        <v>0</v>
      </c>
      <c r="BG31" s="24">
        <f t="shared" si="17"/>
        <v>0</v>
      </c>
      <c r="BH31" s="24">
        <f t="shared" si="17"/>
        <v>0</v>
      </c>
      <c r="BI31" s="24">
        <f t="shared" si="17"/>
        <v>0</v>
      </c>
      <c r="BJ31" s="24">
        <f t="shared" si="17"/>
        <v>0</v>
      </c>
      <c r="BK31" s="24">
        <f t="shared" si="17"/>
        <v>0</v>
      </c>
      <c r="BL31" s="24">
        <f t="shared" si="17"/>
        <v>0</v>
      </c>
      <c r="BM31" s="24">
        <f t="shared" si="17"/>
        <v>0</v>
      </c>
      <c r="BN31" s="24">
        <f t="shared" si="17"/>
        <v>0</v>
      </c>
      <c r="BO31" s="24">
        <f t="shared" si="17"/>
        <v>0</v>
      </c>
      <c r="BP31" s="24">
        <f t="shared" si="17"/>
        <v>0</v>
      </c>
      <c r="BQ31" s="24">
        <f t="shared" si="17"/>
        <v>0</v>
      </c>
      <c r="BR31" s="24">
        <f t="shared" si="17"/>
        <v>0</v>
      </c>
      <c r="BS31" s="24">
        <f t="shared" si="17"/>
        <v>0</v>
      </c>
      <c r="BT31" s="24">
        <f t="shared" si="17"/>
        <v>0</v>
      </c>
      <c r="BU31" s="24">
        <f t="shared" si="19"/>
        <v>0</v>
      </c>
      <c r="BV31" s="24">
        <f t="shared" si="19"/>
        <v>500000</v>
      </c>
      <c r="BW31" s="25">
        <f t="shared" si="22"/>
        <v>0.21218918518518518</v>
      </c>
      <c r="BX31" s="24">
        <f t="shared" si="6"/>
        <v>8593662</v>
      </c>
      <c r="BY31" s="24"/>
      <c r="BZ31" s="24">
        <f>+'[2]ENERO 2018'!$H$926</f>
        <v>8593662</v>
      </c>
      <c r="CA31" s="24"/>
      <c r="CB31" s="24"/>
      <c r="CC31" s="24"/>
      <c r="CD31" s="24"/>
      <c r="CE31" s="24"/>
      <c r="CF31" s="24"/>
      <c r="CG31" s="24"/>
      <c r="CH31" s="24"/>
      <c r="CI31" s="24"/>
      <c r="CJ31" s="24"/>
      <c r="CK31" s="24"/>
      <c r="CL31" s="24"/>
      <c r="CM31" s="24"/>
      <c r="CN31" s="24"/>
      <c r="CO31" s="24"/>
      <c r="CP31" s="24"/>
      <c r="CQ31" s="24"/>
      <c r="CR31" s="24"/>
      <c r="CS31" s="24"/>
      <c r="CT31" s="25">
        <f t="shared" si="7"/>
        <v>0.78781081481481485</v>
      </c>
      <c r="CU31" s="24">
        <f t="shared" si="8"/>
        <v>31906338</v>
      </c>
      <c r="CV31" s="24">
        <f t="shared" si="20"/>
        <v>40000000</v>
      </c>
      <c r="CW31" s="24">
        <f t="shared" si="20"/>
        <v>-8593662</v>
      </c>
      <c r="CX31" s="24">
        <f>J31-CA31</f>
        <v>0</v>
      </c>
      <c r="CY31" s="24">
        <f t="shared" si="20"/>
        <v>0</v>
      </c>
      <c r="CZ31" s="24">
        <f t="shared" si="20"/>
        <v>0</v>
      </c>
      <c r="DA31" s="24">
        <f t="shared" si="20"/>
        <v>0</v>
      </c>
      <c r="DB31" s="24">
        <f t="shared" si="20"/>
        <v>0</v>
      </c>
      <c r="DC31" s="24">
        <f t="shared" si="20"/>
        <v>0</v>
      </c>
      <c r="DD31" s="24">
        <f t="shared" si="20"/>
        <v>0</v>
      </c>
      <c r="DE31" s="24">
        <f t="shared" si="20"/>
        <v>0</v>
      </c>
      <c r="DF31" s="24">
        <f t="shared" si="20"/>
        <v>0</v>
      </c>
      <c r="DG31" s="24">
        <f t="shared" si="20"/>
        <v>0</v>
      </c>
      <c r="DH31" s="24">
        <f t="shared" si="20"/>
        <v>0</v>
      </c>
      <c r="DI31" s="24">
        <f t="shared" si="20"/>
        <v>0</v>
      </c>
      <c r="DJ31" s="24">
        <f t="shared" si="20"/>
        <v>0</v>
      </c>
      <c r="DK31" s="24">
        <f t="shared" si="20"/>
        <v>0</v>
      </c>
      <c r="DL31" s="24">
        <f t="shared" si="21"/>
        <v>0</v>
      </c>
      <c r="DM31" s="24">
        <f t="shared" si="21"/>
        <v>0</v>
      </c>
      <c r="DN31" s="24">
        <f t="shared" si="21"/>
        <v>0</v>
      </c>
      <c r="DO31" s="24">
        <f t="shared" si="21"/>
        <v>0</v>
      </c>
      <c r="DP31" s="24">
        <f t="shared" si="21"/>
        <v>500000</v>
      </c>
    </row>
    <row r="32" spans="1:120" ht="28.5" hidden="1" customHeight="1" x14ac:dyDescent="0.25">
      <c r="A32" s="30"/>
      <c r="B32" s="207" t="s">
        <v>114</v>
      </c>
      <c r="C32" s="20" t="s">
        <v>115</v>
      </c>
      <c r="D32" s="21" t="s">
        <v>116</v>
      </c>
      <c r="E32" s="22">
        <v>510</v>
      </c>
      <c r="F32" s="23" t="s">
        <v>55</v>
      </c>
      <c r="G32" s="24">
        <f t="shared" si="0"/>
        <v>20000000</v>
      </c>
      <c r="H32" s="24"/>
      <c r="I32" s="24"/>
      <c r="J32" s="24"/>
      <c r="K32" s="24"/>
      <c r="L32" s="24"/>
      <c r="M32" s="24"/>
      <c r="N32" s="24"/>
      <c r="O32" s="24"/>
      <c r="P32" s="24"/>
      <c r="Q32" s="24"/>
      <c r="R32" s="24"/>
      <c r="S32" s="24"/>
      <c r="T32" s="24"/>
      <c r="U32" s="24"/>
      <c r="V32" s="24"/>
      <c r="W32" s="24">
        <v>20000000</v>
      </c>
      <c r="X32" s="24"/>
      <c r="Y32" s="24"/>
      <c r="Z32" s="24"/>
      <c r="AA32" s="24"/>
      <c r="AB32" s="24"/>
      <c r="AC32" s="25">
        <f t="shared" ref="AC32:AC42" si="23">+AD32/G32</f>
        <v>0</v>
      </c>
      <c r="AD32" s="24">
        <f t="shared" si="1"/>
        <v>0</v>
      </c>
      <c r="AE32" s="24"/>
      <c r="AF32" s="24"/>
      <c r="AG32" s="24"/>
      <c r="AH32" s="24"/>
      <c r="AI32" s="24"/>
      <c r="AJ32" s="24"/>
      <c r="AK32" s="24"/>
      <c r="AL32" s="24"/>
      <c r="AM32" s="24"/>
      <c r="AN32" s="24"/>
      <c r="AO32" s="24"/>
      <c r="AP32" s="24"/>
      <c r="AQ32" s="24"/>
      <c r="AR32" s="24"/>
      <c r="AS32" s="24"/>
      <c r="AT32" s="24"/>
      <c r="AU32" s="24"/>
      <c r="AV32" s="24"/>
      <c r="AW32" s="24"/>
      <c r="AX32" s="24"/>
      <c r="AY32" s="24"/>
      <c r="AZ32" s="25">
        <f t="shared" si="2"/>
        <v>1</v>
      </c>
      <c r="BA32" s="24">
        <f t="shared" si="3"/>
        <v>20000000</v>
      </c>
      <c r="BB32" s="24">
        <f t="shared" si="18"/>
        <v>0</v>
      </c>
      <c r="BC32" s="24">
        <f t="shared" si="18"/>
        <v>0</v>
      </c>
      <c r="BD32" s="24">
        <f t="shared" si="18"/>
        <v>0</v>
      </c>
      <c r="BE32" s="24">
        <f t="shared" si="18"/>
        <v>0</v>
      </c>
      <c r="BF32" s="24">
        <f t="shared" si="18"/>
        <v>0</v>
      </c>
      <c r="BG32" s="24">
        <f t="shared" si="18"/>
        <v>0</v>
      </c>
      <c r="BH32" s="24">
        <f t="shared" si="18"/>
        <v>0</v>
      </c>
      <c r="BI32" s="24">
        <f t="shared" si="18"/>
        <v>0</v>
      </c>
      <c r="BJ32" s="24">
        <f t="shared" si="18"/>
        <v>0</v>
      </c>
      <c r="BK32" s="24">
        <f t="shared" si="18"/>
        <v>0</v>
      </c>
      <c r="BL32" s="24">
        <f t="shared" si="18"/>
        <v>0</v>
      </c>
      <c r="BM32" s="24">
        <f t="shared" si="18"/>
        <v>0</v>
      </c>
      <c r="BN32" s="24">
        <f t="shared" si="18"/>
        <v>0</v>
      </c>
      <c r="BO32" s="24">
        <f t="shared" si="18"/>
        <v>0</v>
      </c>
      <c r="BP32" s="24">
        <f t="shared" si="18"/>
        <v>0</v>
      </c>
      <c r="BQ32" s="24">
        <f t="shared" si="18"/>
        <v>20000000</v>
      </c>
      <c r="BR32" s="24">
        <f t="shared" si="17"/>
        <v>0</v>
      </c>
      <c r="BS32" s="24">
        <f t="shared" si="17"/>
        <v>0</v>
      </c>
      <c r="BT32" s="24">
        <f t="shared" si="17"/>
        <v>0</v>
      </c>
      <c r="BU32" s="24">
        <f t="shared" si="19"/>
        <v>0</v>
      </c>
      <c r="BV32" s="24">
        <f t="shared" si="19"/>
        <v>0</v>
      </c>
      <c r="BW32" s="25">
        <f t="shared" si="22"/>
        <v>0</v>
      </c>
      <c r="BX32" s="24">
        <f t="shared" si="6"/>
        <v>0</v>
      </c>
      <c r="BY32" s="24"/>
      <c r="BZ32" s="24"/>
      <c r="CA32" s="24"/>
      <c r="CB32" s="24"/>
      <c r="CC32" s="24"/>
      <c r="CD32" s="24"/>
      <c r="CE32" s="24"/>
      <c r="CF32" s="24"/>
      <c r="CG32" s="24"/>
      <c r="CH32" s="24"/>
      <c r="CI32" s="24"/>
      <c r="CJ32" s="24"/>
      <c r="CK32" s="24"/>
      <c r="CL32" s="24"/>
      <c r="CM32" s="24"/>
      <c r="CN32" s="24"/>
      <c r="CO32" s="24"/>
      <c r="CP32" s="24"/>
      <c r="CQ32" s="24"/>
      <c r="CR32" s="24"/>
      <c r="CS32" s="24"/>
      <c r="CT32" s="25">
        <f t="shared" si="7"/>
        <v>1</v>
      </c>
      <c r="CU32" s="24">
        <f t="shared" si="8"/>
        <v>20000000</v>
      </c>
      <c r="CV32" s="24">
        <f t="shared" si="20"/>
        <v>0</v>
      </c>
      <c r="CW32" s="24">
        <f t="shared" si="20"/>
        <v>0</v>
      </c>
      <c r="CX32" s="24">
        <f t="shared" si="20"/>
        <v>0</v>
      </c>
      <c r="CY32" s="24">
        <f t="shared" si="20"/>
        <v>0</v>
      </c>
      <c r="CZ32" s="24">
        <f t="shared" si="20"/>
        <v>0</v>
      </c>
      <c r="DA32" s="24">
        <f t="shared" si="20"/>
        <v>0</v>
      </c>
      <c r="DB32" s="24">
        <f t="shared" si="20"/>
        <v>0</v>
      </c>
      <c r="DC32" s="24">
        <f t="shared" si="20"/>
        <v>0</v>
      </c>
      <c r="DD32" s="24">
        <f t="shared" si="20"/>
        <v>0</v>
      </c>
      <c r="DE32" s="24">
        <f t="shared" si="20"/>
        <v>0</v>
      </c>
      <c r="DF32" s="24">
        <f t="shared" si="20"/>
        <v>0</v>
      </c>
      <c r="DG32" s="24">
        <f t="shared" si="20"/>
        <v>0</v>
      </c>
      <c r="DH32" s="24">
        <f t="shared" si="20"/>
        <v>0</v>
      </c>
      <c r="DI32" s="24">
        <f t="shared" si="20"/>
        <v>0</v>
      </c>
      <c r="DJ32" s="24">
        <f t="shared" si="20"/>
        <v>0</v>
      </c>
      <c r="DK32" s="24">
        <f t="shared" si="20"/>
        <v>20000000</v>
      </c>
      <c r="DL32" s="24">
        <f t="shared" si="21"/>
        <v>0</v>
      </c>
      <c r="DM32" s="24">
        <f t="shared" si="21"/>
        <v>0</v>
      </c>
      <c r="DN32" s="24">
        <f t="shared" si="21"/>
        <v>0</v>
      </c>
      <c r="DO32" s="24">
        <f t="shared" si="21"/>
        <v>0</v>
      </c>
      <c r="DP32" s="24">
        <f t="shared" si="21"/>
        <v>0</v>
      </c>
    </row>
    <row r="33" spans="1:125" ht="31.5" hidden="1" customHeight="1" x14ac:dyDescent="0.25">
      <c r="A33" s="39"/>
      <c r="B33" s="207"/>
      <c r="C33" s="20" t="s">
        <v>117</v>
      </c>
      <c r="D33" s="21" t="s">
        <v>118</v>
      </c>
      <c r="E33" s="22">
        <v>510</v>
      </c>
      <c r="F33" s="23" t="s">
        <v>119</v>
      </c>
      <c r="G33" s="24">
        <f t="shared" si="0"/>
        <v>53000000</v>
      </c>
      <c r="H33" s="24"/>
      <c r="I33" s="24"/>
      <c r="J33" s="24"/>
      <c r="K33" s="24"/>
      <c r="L33" s="24"/>
      <c r="M33" s="24"/>
      <c r="N33" s="24"/>
      <c r="O33" s="24"/>
      <c r="P33" s="24"/>
      <c r="Q33" s="24"/>
      <c r="R33" s="24"/>
      <c r="S33" s="24"/>
      <c r="T33" s="24"/>
      <c r="U33" s="24"/>
      <c r="V33" s="24"/>
      <c r="W33" s="24">
        <v>30000000</v>
      </c>
      <c r="X33" s="24"/>
      <c r="Y33" s="24"/>
      <c r="Z33" s="24"/>
      <c r="AA33" s="24"/>
      <c r="AB33" s="24">
        <v>23000000</v>
      </c>
      <c r="AC33" s="25">
        <f t="shared" si="23"/>
        <v>0.4870801886792453</v>
      </c>
      <c r="AD33" s="24">
        <f t="shared" si="1"/>
        <v>25815250</v>
      </c>
      <c r="AE33" s="24"/>
      <c r="AF33" s="24"/>
      <c r="AG33" s="24"/>
      <c r="AH33" s="24"/>
      <c r="AI33" s="24"/>
      <c r="AJ33" s="24"/>
      <c r="AK33" s="24"/>
      <c r="AL33" s="24"/>
      <c r="AM33" s="24"/>
      <c r="AN33" s="24"/>
      <c r="AO33" s="24"/>
      <c r="AP33" s="24"/>
      <c r="AQ33" s="24"/>
      <c r="AR33" s="24"/>
      <c r="AS33" s="24"/>
      <c r="AT33" s="24">
        <f>+'[2]ENERO 2018'!$Y$946</f>
        <v>21815250</v>
      </c>
      <c r="AU33" s="24"/>
      <c r="AV33" s="24"/>
      <c r="AW33" s="24"/>
      <c r="AX33" s="24"/>
      <c r="AY33" s="24">
        <f>+'[2]ENERO 2018'!$AF$946</f>
        <v>4000000</v>
      </c>
      <c r="AZ33" s="25">
        <f t="shared" si="2"/>
        <v>0.5129198113207547</v>
      </c>
      <c r="BA33" s="24">
        <f t="shared" si="3"/>
        <v>27184750</v>
      </c>
      <c r="BB33" s="24">
        <f t="shared" si="18"/>
        <v>0</v>
      </c>
      <c r="BC33" s="24">
        <f t="shared" si="18"/>
        <v>0</v>
      </c>
      <c r="BD33" s="24">
        <f t="shared" si="18"/>
        <v>0</v>
      </c>
      <c r="BE33" s="24">
        <f t="shared" si="18"/>
        <v>0</v>
      </c>
      <c r="BF33" s="24">
        <f t="shared" si="18"/>
        <v>0</v>
      </c>
      <c r="BG33" s="24">
        <f t="shared" si="18"/>
        <v>0</v>
      </c>
      <c r="BH33" s="24">
        <f t="shared" si="18"/>
        <v>0</v>
      </c>
      <c r="BI33" s="24">
        <f t="shared" si="18"/>
        <v>0</v>
      </c>
      <c r="BJ33" s="24">
        <f t="shared" si="18"/>
        <v>0</v>
      </c>
      <c r="BK33" s="24">
        <f t="shared" si="18"/>
        <v>0</v>
      </c>
      <c r="BL33" s="24">
        <f t="shared" si="18"/>
        <v>0</v>
      </c>
      <c r="BM33" s="24">
        <f t="shared" si="18"/>
        <v>0</v>
      </c>
      <c r="BN33" s="24">
        <f t="shared" si="18"/>
        <v>0</v>
      </c>
      <c r="BO33" s="24">
        <f t="shared" si="18"/>
        <v>0</v>
      </c>
      <c r="BP33" s="24">
        <f t="shared" si="18"/>
        <v>0</v>
      </c>
      <c r="BQ33" s="24">
        <f t="shared" si="18"/>
        <v>8184750</v>
      </c>
      <c r="BR33" s="24">
        <f t="shared" si="17"/>
        <v>0</v>
      </c>
      <c r="BS33" s="24">
        <f t="shared" si="17"/>
        <v>0</v>
      </c>
      <c r="BT33" s="24">
        <f t="shared" si="17"/>
        <v>0</v>
      </c>
      <c r="BU33" s="24">
        <f t="shared" si="19"/>
        <v>0</v>
      </c>
      <c r="BV33" s="24">
        <f t="shared" si="19"/>
        <v>19000000</v>
      </c>
      <c r="BW33" s="25">
        <f t="shared" si="22"/>
        <v>0.44934405660377358</v>
      </c>
      <c r="BX33" s="24">
        <f t="shared" si="6"/>
        <v>23815235</v>
      </c>
      <c r="BY33" s="24"/>
      <c r="BZ33" s="24"/>
      <c r="CA33" s="24"/>
      <c r="CB33" s="24"/>
      <c r="CC33" s="24"/>
      <c r="CD33" s="24"/>
      <c r="CE33" s="24"/>
      <c r="CF33" s="24"/>
      <c r="CG33" s="24"/>
      <c r="CH33" s="24"/>
      <c r="CI33" s="24"/>
      <c r="CJ33" s="24"/>
      <c r="CK33" s="24"/>
      <c r="CL33" s="24"/>
      <c r="CM33" s="24"/>
      <c r="CN33" s="24">
        <f>+'[2]ENERO 2018'!$H$948+'[2]ENERO 2018'!$H$952+'[2]ENERO 2018'!$H$954+'[2]ENERO 2018'!$H$956</f>
        <v>21815235</v>
      </c>
      <c r="CO33" s="24"/>
      <c r="CP33" s="24"/>
      <c r="CQ33" s="24"/>
      <c r="CR33" s="24"/>
      <c r="CS33" s="24">
        <f>+'[2]ENERO 2018'!$H$950</f>
        <v>2000000</v>
      </c>
      <c r="CT33" s="25">
        <f t="shared" si="7"/>
        <v>0.55065594339622637</v>
      </c>
      <c r="CU33" s="24">
        <f t="shared" si="8"/>
        <v>29184765</v>
      </c>
      <c r="CV33" s="24">
        <f t="shared" si="20"/>
        <v>0</v>
      </c>
      <c r="CW33" s="24">
        <f t="shared" si="20"/>
        <v>0</v>
      </c>
      <c r="CX33" s="24">
        <f t="shared" si="20"/>
        <v>0</v>
      </c>
      <c r="CY33" s="24">
        <f t="shared" si="20"/>
        <v>0</v>
      </c>
      <c r="CZ33" s="24">
        <f t="shared" si="20"/>
        <v>0</v>
      </c>
      <c r="DA33" s="24">
        <f t="shared" si="20"/>
        <v>0</v>
      </c>
      <c r="DB33" s="24">
        <f t="shared" si="20"/>
        <v>0</v>
      </c>
      <c r="DC33" s="24">
        <f t="shared" si="20"/>
        <v>0</v>
      </c>
      <c r="DD33" s="24">
        <f t="shared" si="20"/>
        <v>0</v>
      </c>
      <c r="DE33" s="24">
        <f t="shared" si="20"/>
        <v>0</v>
      </c>
      <c r="DF33" s="24">
        <f t="shared" si="20"/>
        <v>0</v>
      </c>
      <c r="DG33" s="24">
        <f t="shared" si="20"/>
        <v>0</v>
      </c>
      <c r="DH33" s="24">
        <f t="shared" si="20"/>
        <v>0</v>
      </c>
      <c r="DI33" s="24">
        <f t="shared" si="20"/>
        <v>0</v>
      </c>
      <c r="DJ33" s="24">
        <f t="shared" si="20"/>
        <v>0</v>
      </c>
      <c r="DK33" s="24">
        <f t="shared" si="20"/>
        <v>8184765</v>
      </c>
      <c r="DL33" s="24">
        <f t="shared" si="21"/>
        <v>0</v>
      </c>
      <c r="DM33" s="24">
        <f t="shared" si="21"/>
        <v>0</v>
      </c>
      <c r="DN33" s="24">
        <f t="shared" si="21"/>
        <v>0</v>
      </c>
      <c r="DO33" s="24">
        <f t="shared" si="21"/>
        <v>0</v>
      </c>
      <c r="DP33" s="24">
        <f t="shared" si="21"/>
        <v>21000000</v>
      </c>
    </row>
    <row r="34" spans="1:125" ht="34.5" hidden="1" customHeight="1" x14ac:dyDescent="0.25">
      <c r="A34" s="39"/>
      <c r="B34" s="35"/>
      <c r="C34" s="20" t="s">
        <v>120</v>
      </c>
      <c r="D34" s="21" t="s">
        <v>121</v>
      </c>
      <c r="E34" s="22">
        <v>510</v>
      </c>
      <c r="F34" s="23" t="s">
        <v>55</v>
      </c>
      <c r="G34" s="24">
        <f t="shared" si="0"/>
        <v>25563580</v>
      </c>
      <c r="H34" s="24"/>
      <c r="I34" s="24"/>
      <c r="J34" s="24">
        <v>15563580</v>
      </c>
      <c r="K34" s="24"/>
      <c r="L34" s="24"/>
      <c r="M34" s="24"/>
      <c r="N34" s="24"/>
      <c r="O34" s="24"/>
      <c r="P34" s="24"/>
      <c r="Q34" s="24"/>
      <c r="R34" s="24"/>
      <c r="S34" s="24"/>
      <c r="T34" s="24"/>
      <c r="U34" s="24"/>
      <c r="V34" s="24"/>
      <c r="W34" s="24">
        <v>10000000</v>
      </c>
      <c r="X34" s="24"/>
      <c r="Y34" s="24"/>
      <c r="Z34" s="24"/>
      <c r="AA34" s="24"/>
      <c r="AB34" s="24"/>
      <c r="AC34" s="25">
        <f t="shared" si="23"/>
        <v>0.3911815168298024</v>
      </c>
      <c r="AD34" s="24">
        <f t="shared" si="1"/>
        <v>10000000</v>
      </c>
      <c r="AE34" s="40"/>
      <c r="AF34" s="40"/>
      <c r="AG34" s="40"/>
      <c r="AH34" s="40"/>
      <c r="AI34" s="40"/>
      <c r="AJ34" s="40"/>
      <c r="AK34" s="40"/>
      <c r="AL34" s="40"/>
      <c r="AM34" s="40"/>
      <c r="AN34" s="40"/>
      <c r="AO34" s="40"/>
      <c r="AP34" s="40"/>
      <c r="AQ34" s="40"/>
      <c r="AR34" s="40"/>
      <c r="AS34" s="40"/>
      <c r="AT34" s="40">
        <f>+'[2]ENERO 2018'!$Y$963</f>
        <v>10000000</v>
      </c>
      <c r="AU34" s="40"/>
      <c r="AV34" s="40"/>
      <c r="AW34" s="40"/>
      <c r="AX34" s="40"/>
      <c r="AY34" s="40"/>
      <c r="AZ34" s="25">
        <f t="shared" si="2"/>
        <v>0.6088184831701976</v>
      </c>
      <c r="BA34" s="24">
        <f>SUM(BB34:BV34)</f>
        <v>15563580</v>
      </c>
      <c r="BB34" s="24">
        <f t="shared" si="18"/>
        <v>0</v>
      </c>
      <c r="BC34" s="24">
        <f t="shared" si="18"/>
        <v>0</v>
      </c>
      <c r="BD34" s="24">
        <f t="shared" si="18"/>
        <v>15563580</v>
      </c>
      <c r="BE34" s="24">
        <f t="shared" si="18"/>
        <v>0</v>
      </c>
      <c r="BF34" s="24">
        <f t="shared" si="18"/>
        <v>0</v>
      </c>
      <c r="BG34" s="24">
        <f t="shared" si="18"/>
        <v>0</v>
      </c>
      <c r="BH34" s="24">
        <f t="shared" si="18"/>
        <v>0</v>
      </c>
      <c r="BI34" s="24">
        <f t="shared" si="18"/>
        <v>0</v>
      </c>
      <c r="BJ34" s="24">
        <f t="shared" si="18"/>
        <v>0</v>
      </c>
      <c r="BK34" s="24">
        <f t="shared" si="18"/>
        <v>0</v>
      </c>
      <c r="BL34" s="24">
        <f t="shared" si="18"/>
        <v>0</v>
      </c>
      <c r="BM34" s="24">
        <f t="shared" si="18"/>
        <v>0</v>
      </c>
      <c r="BN34" s="24">
        <f t="shared" si="18"/>
        <v>0</v>
      </c>
      <c r="BO34" s="24">
        <f t="shared" si="18"/>
        <v>0</v>
      </c>
      <c r="BP34" s="24">
        <f t="shared" si="18"/>
        <v>0</v>
      </c>
      <c r="BQ34" s="24">
        <f t="shared" si="18"/>
        <v>0</v>
      </c>
      <c r="BR34" s="24">
        <f t="shared" si="17"/>
        <v>0</v>
      </c>
      <c r="BS34" s="24">
        <f t="shared" si="17"/>
        <v>0</v>
      </c>
      <c r="BT34" s="24">
        <f t="shared" si="17"/>
        <v>0</v>
      </c>
      <c r="BU34" s="24">
        <f t="shared" si="19"/>
        <v>0</v>
      </c>
      <c r="BV34" s="24">
        <f t="shared" si="19"/>
        <v>0</v>
      </c>
      <c r="BW34" s="25">
        <f t="shared" si="22"/>
        <v>5.4765412356172334E-2</v>
      </c>
      <c r="BX34" s="24">
        <f t="shared" si="6"/>
        <v>1400000</v>
      </c>
      <c r="BY34" s="40"/>
      <c r="BZ34" s="40"/>
      <c r="CA34" s="40"/>
      <c r="CB34" s="40"/>
      <c r="CC34" s="40"/>
      <c r="CD34" s="40"/>
      <c r="CE34" s="40"/>
      <c r="CF34" s="40"/>
      <c r="CG34" s="40"/>
      <c r="CH34" s="40"/>
      <c r="CI34" s="40"/>
      <c r="CJ34" s="40"/>
      <c r="CK34" s="40"/>
      <c r="CL34" s="40"/>
      <c r="CM34" s="40"/>
      <c r="CN34" s="40">
        <f>+'[2]ENERO 2018'!$H$961</f>
        <v>1400000</v>
      </c>
      <c r="CO34" s="40"/>
      <c r="CP34" s="40"/>
      <c r="CQ34" s="40"/>
      <c r="CR34" s="40"/>
      <c r="CS34" s="40"/>
      <c r="CT34" s="25">
        <f t="shared" si="7"/>
        <v>0.94523458764382762</v>
      </c>
      <c r="CU34" s="24">
        <f t="shared" si="8"/>
        <v>24163580</v>
      </c>
      <c r="CV34" s="24">
        <f t="shared" si="20"/>
        <v>0</v>
      </c>
      <c r="CW34" s="24">
        <f t="shared" si="20"/>
        <v>0</v>
      </c>
      <c r="CX34" s="24">
        <f t="shared" si="20"/>
        <v>15563580</v>
      </c>
      <c r="CY34" s="24">
        <f t="shared" si="20"/>
        <v>0</v>
      </c>
      <c r="CZ34" s="24">
        <f t="shared" si="20"/>
        <v>0</v>
      </c>
      <c r="DA34" s="24">
        <f t="shared" si="20"/>
        <v>0</v>
      </c>
      <c r="DB34" s="24">
        <f t="shared" si="20"/>
        <v>0</v>
      </c>
      <c r="DC34" s="24">
        <f t="shared" si="20"/>
        <v>0</v>
      </c>
      <c r="DD34" s="24">
        <f t="shared" si="20"/>
        <v>0</v>
      </c>
      <c r="DE34" s="24">
        <f t="shared" si="20"/>
        <v>0</v>
      </c>
      <c r="DF34" s="24">
        <f t="shared" si="20"/>
        <v>0</v>
      </c>
      <c r="DG34" s="24">
        <f t="shared" si="20"/>
        <v>0</v>
      </c>
      <c r="DH34" s="24">
        <f t="shared" si="20"/>
        <v>0</v>
      </c>
      <c r="DI34" s="24">
        <f t="shared" si="20"/>
        <v>0</v>
      </c>
      <c r="DJ34" s="24">
        <f t="shared" si="20"/>
        <v>0</v>
      </c>
      <c r="DK34" s="24">
        <f t="shared" si="20"/>
        <v>8600000</v>
      </c>
      <c r="DL34" s="24">
        <f t="shared" si="21"/>
        <v>0</v>
      </c>
      <c r="DM34" s="24">
        <f t="shared" si="21"/>
        <v>0</v>
      </c>
      <c r="DN34" s="24">
        <f t="shared" si="21"/>
        <v>0</v>
      </c>
      <c r="DO34" s="24">
        <f t="shared" si="21"/>
        <v>0</v>
      </c>
      <c r="DP34" s="24">
        <f t="shared" si="21"/>
        <v>0</v>
      </c>
    </row>
    <row r="35" spans="1:125" s="47" customFormat="1" ht="17.25" customHeight="1" thickBot="1" x14ac:dyDescent="0.3">
      <c r="A35" s="41"/>
      <c r="B35" s="251" t="s">
        <v>122</v>
      </c>
      <c r="C35" s="252"/>
      <c r="D35" s="252"/>
      <c r="E35" s="259"/>
      <c r="F35" s="42"/>
      <c r="G35" s="43">
        <f>SUM(G4:G34)</f>
        <v>1517517179</v>
      </c>
      <c r="H35" s="43">
        <f t="shared" ref="H35:AB35" si="24">SUM(H4:H34)</f>
        <v>61228603</v>
      </c>
      <c r="I35" s="43">
        <f t="shared" si="24"/>
        <v>640000000</v>
      </c>
      <c r="J35" s="43">
        <f t="shared" si="24"/>
        <v>65530874</v>
      </c>
      <c r="K35" s="43">
        <f t="shared" si="24"/>
        <v>0</v>
      </c>
      <c r="L35" s="43">
        <f t="shared" si="24"/>
        <v>154000000</v>
      </c>
      <c r="M35" s="43">
        <f t="shared" si="24"/>
        <v>0</v>
      </c>
      <c r="N35" s="43">
        <f t="shared" si="24"/>
        <v>0</v>
      </c>
      <c r="O35" s="43">
        <f t="shared" si="24"/>
        <v>0</v>
      </c>
      <c r="P35" s="43">
        <f t="shared" si="24"/>
        <v>0</v>
      </c>
      <c r="Q35" s="43">
        <f t="shared" si="24"/>
        <v>0</v>
      </c>
      <c r="R35" s="43">
        <f t="shared" si="24"/>
        <v>0</v>
      </c>
      <c r="S35" s="43">
        <f t="shared" si="24"/>
        <v>0</v>
      </c>
      <c r="T35" s="43">
        <f t="shared" si="24"/>
        <v>0</v>
      </c>
      <c r="U35" s="43">
        <f t="shared" si="24"/>
        <v>0</v>
      </c>
      <c r="V35" s="43">
        <f t="shared" si="24"/>
        <v>0</v>
      </c>
      <c r="W35" s="43">
        <f t="shared" si="24"/>
        <v>229000000</v>
      </c>
      <c r="X35" s="43">
        <f t="shared" si="24"/>
        <v>66000000</v>
      </c>
      <c r="Y35" s="43">
        <f t="shared" si="24"/>
        <v>118000000</v>
      </c>
      <c r="Z35" s="43">
        <f t="shared" si="24"/>
        <v>0</v>
      </c>
      <c r="AA35" s="43">
        <f t="shared" si="24"/>
        <v>0</v>
      </c>
      <c r="AB35" s="43">
        <f t="shared" si="24"/>
        <v>183757702</v>
      </c>
      <c r="AC35" s="163">
        <f t="shared" si="23"/>
        <v>0.39025241176528386</v>
      </c>
      <c r="AD35" s="261">
        <f t="shared" ref="AD35:AY35" si="25">SUM(AD4:AD34)</f>
        <v>592214739</v>
      </c>
      <c r="AE35" s="45">
        <f t="shared" si="25"/>
        <v>40000000</v>
      </c>
      <c r="AF35" s="45">
        <f t="shared" si="25"/>
        <v>199632713</v>
      </c>
      <c r="AG35" s="45">
        <f t="shared" si="25"/>
        <v>0</v>
      </c>
      <c r="AH35" s="45">
        <f t="shared" si="25"/>
        <v>0</v>
      </c>
      <c r="AI35" s="45">
        <f t="shared" si="25"/>
        <v>107872340</v>
      </c>
      <c r="AJ35" s="45">
        <f t="shared" si="25"/>
        <v>0</v>
      </c>
      <c r="AK35" s="45">
        <f t="shared" si="25"/>
        <v>0</v>
      </c>
      <c r="AL35" s="45">
        <f t="shared" si="25"/>
        <v>0</v>
      </c>
      <c r="AM35" s="45">
        <f t="shared" si="25"/>
        <v>0</v>
      </c>
      <c r="AN35" s="45">
        <f t="shared" si="25"/>
        <v>0</v>
      </c>
      <c r="AO35" s="45">
        <f t="shared" si="25"/>
        <v>0</v>
      </c>
      <c r="AP35" s="45">
        <f t="shared" si="25"/>
        <v>0</v>
      </c>
      <c r="AQ35" s="45">
        <f t="shared" si="25"/>
        <v>0</v>
      </c>
      <c r="AR35" s="45">
        <f t="shared" si="25"/>
        <v>0</v>
      </c>
      <c r="AS35" s="45">
        <f t="shared" si="25"/>
        <v>0</v>
      </c>
      <c r="AT35" s="45">
        <f t="shared" si="25"/>
        <v>104618972</v>
      </c>
      <c r="AU35" s="45">
        <f t="shared" si="25"/>
        <v>0</v>
      </c>
      <c r="AV35" s="45">
        <f t="shared" si="25"/>
        <v>78922669</v>
      </c>
      <c r="AW35" s="45">
        <f t="shared" si="25"/>
        <v>0</v>
      </c>
      <c r="AX35" s="45">
        <f t="shared" si="25"/>
        <v>0</v>
      </c>
      <c r="AY35" s="45">
        <f t="shared" si="25"/>
        <v>61168045</v>
      </c>
      <c r="AZ35" s="163">
        <f t="shared" si="2"/>
        <v>0.60974758823471609</v>
      </c>
      <c r="BA35" s="261">
        <f t="shared" ref="BA35:BV35" si="26">SUM(BA4:BA34)</f>
        <v>925302440</v>
      </c>
      <c r="BB35" s="45">
        <f t="shared" si="26"/>
        <v>21228603</v>
      </c>
      <c r="BC35" s="45">
        <f t="shared" si="26"/>
        <v>440367287</v>
      </c>
      <c r="BD35" s="45">
        <f t="shared" si="26"/>
        <v>65530874</v>
      </c>
      <c r="BE35" s="45">
        <f t="shared" si="26"/>
        <v>0</v>
      </c>
      <c r="BF35" s="45">
        <f t="shared" si="26"/>
        <v>46127660</v>
      </c>
      <c r="BG35" s="45">
        <f t="shared" si="26"/>
        <v>0</v>
      </c>
      <c r="BH35" s="45">
        <f t="shared" si="26"/>
        <v>0</v>
      </c>
      <c r="BI35" s="45">
        <f t="shared" si="26"/>
        <v>0</v>
      </c>
      <c r="BJ35" s="45">
        <f t="shared" si="26"/>
        <v>0</v>
      </c>
      <c r="BK35" s="45">
        <f t="shared" si="26"/>
        <v>0</v>
      </c>
      <c r="BL35" s="45">
        <f t="shared" si="26"/>
        <v>0</v>
      </c>
      <c r="BM35" s="45">
        <f t="shared" si="26"/>
        <v>0</v>
      </c>
      <c r="BN35" s="45">
        <f t="shared" si="26"/>
        <v>0</v>
      </c>
      <c r="BO35" s="45">
        <f t="shared" si="26"/>
        <v>0</v>
      </c>
      <c r="BP35" s="45">
        <f t="shared" si="26"/>
        <v>0</v>
      </c>
      <c r="BQ35" s="45">
        <f t="shared" si="26"/>
        <v>124381028</v>
      </c>
      <c r="BR35" s="45">
        <f t="shared" si="26"/>
        <v>66000000</v>
      </c>
      <c r="BS35" s="45">
        <f t="shared" si="26"/>
        <v>39077331</v>
      </c>
      <c r="BT35" s="45">
        <f t="shared" si="26"/>
        <v>0</v>
      </c>
      <c r="BU35" s="45">
        <f t="shared" si="26"/>
        <v>0</v>
      </c>
      <c r="BV35" s="45">
        <f t="shared" si="26"/>
        <v>122589657</v>
      </c>
      <c r="BW35" s="163">
        <f t="shared" si="22"/>
        <v>0.29546446933501236</v>
      </c>
      <c r="BX35" s="261">
        <f t="shared" ref="BX35:CS35" si="27">SUM(BX4:BX34)</f>
        <v>448372408</v>
      </c>
      <c r="BY35" s="261">
        <f t="shared" si="27"/>
        <v>0</v>
      </c>
      <c r="BZ35" s="261">
        <f t="shared" si="27"/>
        <v>146606144</v>
      </c>
      <c r="CA35" s="261"/>
      <c r="CB35" s="261">
        <f t="shared" si="27"/>
        <v>0</v>
      </c>
      <c r="CC35" s="261">
        <f t="shared" si="27"/>
        <v>107847048</v>
      </c>
      <c r="CD35" s="261">
        <f t="shared" si="27"/>
        <v>0</v>
      </c>
      <c r="CE35" s="261">
        <f t="shared" si="27"/>
        <v>0</v>
      </c>
      <c r="CF35" s="261">
        <f t="shared" si="27"/>
        <v>0</v>
      </c>
      <c r="CG35" s="261">
        <f t="shared" si="27"/>
        <v>0</v>
      </c>
      <c r="CH35" s="261">
        <f t="shared" si="27"/>
        <v>0</v>
      </c>
      <c r="CI35" s="261">
        <f t="shared" si="27"/>
        <v>0</v>
      </c>
      <c r="CJ35" s="261">
        <f t="shared" si="27"/>
        <v>0</v>
      </c>
      <c r="CK35" s="261">
        <f t="shared" si="27"/>
        <v>0</v>
      </c>
      <c r="CL35" s="261">
        <f t="shared" si="27"/>
        <v>0</v>
      </c>
      <c r="CM35" s="261">
        <f t="shared" si="27"/>
        <v>0</v>
      </c>
      <c r="CN35" s="261">
        <f t="shared" si="27"/>
        <v>85618957</v>
      </c>
      <c r="CO35" s="261">
        <f t="shared" si="27"/>
        <v>0</v>
      </c>
      <c r="CP35" s="261">
        <f t="shared" si="27"/>
        <v>55949540</v>
      </c>
      <c r="CQ35" s="261">
        <f t="shared" si="27"/>
        <v>0</v>
      </c>
      <c r="CR35" s="261">
        <f t="shared" si="27"/>
        <v>0</v>
      </c>
      <c r="CS35" s="261">
        <f t="shared" si="27"/>
        <v>52350719</v>
      </c>
      <c r="CT35" s="163">
        <f t="shared" si="7"/>
        <v>0.70453553066498764</v>
      </c>
      <c r="CU35" s="261">
        <f t="shared" ref="CU35:DN35" si="28">SUM(CU4:CU34)</f>
        <v>1069144771</v>
      </c>
      <c r="CV35" s="45">
        <f t="shared" si="28"/>
        <v>61228603</v>
      </c>
      <c r="CW35" s="45">
        <f t="shared" si="28"/>
        <v>493393856</v>
      </c>
      <c r="CX35" s="45">
        <f t="shared" si="28"/>
        <v>65530874</v>
      </c>
      <c r="CY35" s="45">
        <f t="shared" si="28"/>
        <v>0</v>
      </c>
      <c r="CZ35" s="45">
        <f t="shared" si="28"/>
        <v>46152952</v>
      </c>
      <c r="DA35" s="45">
        <f t="shared" si="28"/>
        <v>0</v>
      </c>
      <c r="DB35" s="45">
        <f t="shared" si="28"/>
        <v>0</v>
      </c>
      <c r="DC35" s="45">
        <f t="shared" si="28"/>
        <v>0</v>
      </c>
      <c r="DD35" s="45">
        <f t="shared" si="28"/>
        <v>0</v>
      </c>
      <c r="DE35" s="45">
        <f t="shared" si="28"/>
        <v>0</v>
      </c>
      <c r="DF35" s="45">
        <f t="shared" si="28"/>
        <v>0</v>
      </c>
      <c r="DG35" s="45">
        <f t="shared" si="28"/>
        <v>0</v>
      </c>
      <c r="DH35" s="45">
        <f t="shared" si="28"/>
        <v>0</v>
      </c>
      <c r="DI35" s="45">
        <f t="shared" si="28"/>
        <v>0</v>
      </c>
      <c r="DJ35" s="45">
        <f t="shared" si="28"/>
        <v>0</v>
      </c>
      <c r="DK35" s="45">
        <f t="shared" si="28"/>
        <v>143381043</v>
      </c>
      <c r="DL35" s="45">
        <f t="shared" si="28"/>
        <v>66000000</v>
      </c>
      <c r="DM35" s="45">
        <f t="shared" si="28"/>
        <v>62050460</v>
      </c>
      <c r="DN35" s="45">
        <f t="shared" si="28"/>
        <v>0</v>
      </c>
      <c r="DO35" s="45">
        <f>SUM(DO4:DO34)</f>
        <v>0</v>
      </c>
      <c r="DP35" s="45">
        <f>SUM(DP4:DP34)</f>
        <v>131406983</v>
      </c>
      <c r="DR35" s="165" t="s">
        <v>378</v>
      </c>
      <c r="DS35" s="48">
        <f>+G35</f>
        <v>1517517179</v>
      </c>
      <c r="DT35" s="48">
        <f>+BX35</f>
        <v>448372408</v>
      </c>
      <c r="DU35" s="168">
        <f>+BW35</f>
        <v>0.29546446933501236</v>
      </c>
    </row>
    <row r="36" spans="1:125" ht="24.75" hidden="1" customHeight="1" thickTop="1" x14ac:dyDescent="0.25">
      <c r="A36" s="19" t="s">
        <v>123</v>
      </c>
      <c r="B36" s="197" t="s">
        <v>124</v>
      </c>
      <c r="C36" s="20" t="s">
        <v>125</v>
      </c>
      <c r="D36" s="21" t="s">
        <v>126</v>
      </c>
      <c r="E36" s="22">
        <v>410</v>
      </c>
      <c r="F36" s="23" t="s">
        <v>127</v>
      </c>
      <c r="G36" s="24">
        <f t="shared" ref="G36:G70" si="29">SUM(H36:AB36)</f>
        <v>102665765</v>
      </c>
      <c r="H36" s="24"/>
      <c r="I36" s="24"/>
      <c r="J36" s="24">
        <v>2665765</v>
      </c>
      <c r="K36" s="24"/>
      <c r="L36" s="24"/>
      <c r="M36" s="24"/>
      <c r="N36" s="24"/>
      <c r="O36" s="34"/>
      <c r="P36" s="34"/>
      <c r="Q36" s="34"/>
      <c r="R36" s="28"/>
      <c r="S36" s="28"/>
      <c r="T36" s="28"/>
      <c r="U36" s="28"/>
      <c r="V36" s="34"/>
      <c r="W36" s="24">
        <v>100000000</v>
      </c>
      <c r="X36" s="34"/>
      <c r="Y36" s="34"/>
      <c r="Z36" s="34"/>
      <c r="AA36" s="34"/>
      <c r="AB36" s="34"/>
      <c r="AC36" s="49">
        <f t="shared" si="23"/>
        <v>0.13579858875059275</v>
      </c>
      <c r="AD36" s="24">
        <f t="shared" ref="AD36:AD70" si="30">SUM(AE36:AY36)</f>
        <v>13941866</v>
      </c>
      <c r="AE36" s="24"/>
      <c r="AF36" s="24"/>
      <c r="AG36" s="24"/>
      <c r="AH36" s="24"/>
      <c r="AI36" s="24"/>
      <c r="AJ36" s="24"/>
      <c r="AK36" s="24"/>
      <c r="AL36" s="24"/>
      <c r="AM36" s="24"/>
      <c r="AN36" s="24"/>
      <c r="AO36" s="24"/>
      <c r="AP36" s="24"/>
      <c r="AQ36" s="24"/>
      <c r="AR36" s="24"/>
      <c r="AS36" s="24"/>
      <c r="AT36" s="24">
        <f>+'[2]ENERO 2018'!$Y$423</f>
        <v>13941866</v>
      </c>
      <c r="AU36" s="24"/>
      <c r="AV36" s="24"/>
      <c r="AW36" s="24"/>
      <c r="AX36" s="24"/>
      <c r="AY36" s="24"/>
      <c r="AZ36" s="49">
        <f t="shared" si="2"/>
        <v>0.86420141124940719</v>
      </c>
      <c r="BA36" s="24">
        <f>SUM(BB36:BV36)</f>
        <v>88723899</v>
      </c>
      <c r="BB36" s="24">
        <f t="shared" ref="BB36:BQ52" si="31">H36-AE36</f>
        <v>0</v>
      </c>
      <c r="BC36" s="24">
        <f t="shared" si="31"/>
        <v>0</v>
      </c>
      <c r="BD36" s="24">
        <f t="shared" si="31"/>
        <v>2665765</v>
      </c>
      <c r="BE36" s="24">
        <f t="shared" si="31"/>
        <v>0</v>
      </c>
      <c r="BF36" s="24">
        <f t="shared" si="31"/>
        <v>0</v>
      </c>
      <c r="BG36" s="24">
        <f t="shared" si="31"/>
        <v>0</v>
      </c>
      <c r="BH36" s="24">
        <f t="shared" si="31"/>
        <v>0</v>
      </c>
      <c r="BI36" s="24">
        <f t="shared" si="31"/>
        <v>0</v>
      </c>
      <c r="BJ36" s="24">
        <f t="shared" si="31"/>
        <v>0</v>
      </c>
      <c r="BK36" s="24">
        <f t="shared" si="31"/>
        <v>0</v>
      </c>
      <c r="BL36" s="24">
        <f t="shared" si="31"/>
        <v>0</v>
      </c>
      <c r="BM36" s="24">
        <f t="shared" si="31"/>
        <v>0</v>
      </c>
      <c r="BN36" s="24">
        <f t="shared" si="31"/>
        <v>0</v>
      </c>
      <c r="BO36" s="24">
        <f t="shared" si="31"/>
        <v>0</v>
      </c>
      <c r="BP36" s="24">
        <f t="shared" si="31"/>
        <v>0</v>
      </c>
      <c r="BQ36" s="24">
        <f t="shared" si="31"/>
        <v>86058134</v>
      </c>
      <c r="BR36" s="24">
        <f t="shared" ref="BR36:BV70" si="32">X36-AU36</f>
        <v>0</v>
      </c>
      <c r="BS36" s="24">
        <f t="shared" si="32"/>
        <v>0</v>
      </c>
      <c r="BT36" s="24">
        <f t="shared" si="32"/>
        <v>0</v>
      </c>
      <c r="BU36" s="24">
        <f t="shared" si="32"/>
        <v>0</v>
      </c>
      <c r="BV36" s="24">
        <f t="shared" si="32"/>
        <v>0</v>
      </c>
      <c r="BW36" s="49">
        <f t="shared" si="22"/>
        <v>6.6981315533956226E-2</v>
      </c>
      <c r="BX36" s="24">
        <f t="shared" ref="BX36:BX70" si="33">SUM(BY36:CS36)</f>
        <v>6876688</v>
      </c>
      <c r="BY36" s="24"/>
      <c r="BZ36" s="24"/>
      <c r="CA36" s="24"/>
      <c r="CB36" s="24"/>
      <c r="CC36" s="24"/>
      <c r="CD36" s="24"/>
      <c r="CE36" s="24"/>
      <c r="CF36" s="24"/>
      <c r="CG36" s="24"/>
      <c r="CH36" s="24"/>
      <c r="CI36" s="24"/>
      <c r="CJ36" s="24"/>
      <c r="CK36" s="24"/>
      <c r="CL36" s="24"/>
      <c r="CM36" s="24"/>
      <c r="CN36" s="24">
        <f>+'[2]ENERO 2018'!$H$421</f>
        <v>6876688</v>
      </c>
      <c r="CO36" s="24"/>
      <c r="CP36" s="24"/>
      <c r="CQ36" s="24"/>
      <c r="CR36" s="24"/>
      <c r="CS36" s="24"/>
      <c r="CT36" s="49">
        <f t="shared" si="7"/>
        <v>0.93301868446604375</v>
      </c>
      <c r="CU36" s="24">
        <f>SUM(CV36:DP36)</f>
        <v>95789077</v>
      </c>
      <c r="CV36" s="24">
        <f t="shared" ref="CV36:DK52" si="34">H36-BY36</f>
        <v>0</v>
      </c>
      <c r="CW36" s="24">
        <f t="shared" si="34"/>
        <v>0</v>
      </c>
      <c r="CX36" s="24">
        <f t="shared" si="34"/>
        <v>2665765</v>
      </c>
      <c r="CY36" s="24">
        <f t="shared" si="34"/>
        <v>0</v>
      </c>
      <c r="CZ36" s="24">
        <f t="shared" si="34"/>
        <v>0</v>
      </c>
      <c r="DA36" s="24">
        <f t="shared" si="34"/>
        <v>0</v>
      </c>
      <c r="DB36" s="24">
        <f t="shared" si="34"/>
        <v>0</v>
      </c>
      <c r="DC36" s="24">
        <f t="shared" si="34"/>
        <v>0</v>
      </c>
      <c r="DD36" s="24">
        <f t="shared" si="34"/>
        <v>0</v>
      </c>
      <c r="DE36" s="24">
        <f t="shared" si="34"/>
        <v>0</v>
      </c>
      <c r="DF36" s="24">
        <f t="shared" si="34"/>
        <v>0</v>
      </c>
      <c r="DG36" s="24">
        <f t="shared" si="34"/>
        <v>0</v>
      </c>
      <c r="DH36" s="24">
        <f t="shared" si="34"/>
        <v>0</v>
      </c>
      <c r="DI36" s="24">
        <f t="shared" si="34"/>
        <v>0</v>
      </c>
      <c r="DJ36" s="24">
        <f t="shared" si="34"/>
        <v>0</v>
      </c>
      <c r="DK36" s="24">
        <f t="shared" si="34"/>
        <v>93123312</v>
      </c>
      <c r="DL36" s="24">
        <f t="shared" ref="DL36:DP70" si="35">X36-CO36</f>
        <v>0</v>
      </c>
      <c r="DM36" s="24">
        <f t="shared" si="35"/>
        <v>0</v>
      </c>
      <c r="DN36" s="24">
        <f t="shared" si="35"/>
        <v>0</v>
      </c>
      <c r="DO36" s="24">
        <f t="shared" si="35"/>
        <v>0</v>
      </c>
      <c r="DP36" s="24">
        <f t="shared" si="35"/>
        <v>0</v>
      </c>
      <c r="DS36" s="48">
        <f t="shared" ref="DS36:DS99" si="36">+G36</f>
        <v>102665765</v>
      </c>
      <c r="DT36" s="48">
        <f t="shared" ref="DT36:DT99" si="37">+BX36</f>
        <v>6876688</v>
      </c>
      <c r="DU36" s="168">
        <f t="shared" ref="DU36:DU99" si="38">+BW36</f>
        <v>6.6981315533956226E-2</v>
      </c>
    </row>
    <row r="37" spans="1:125" ht="30.75" hidden="1" customHeight="1" x14ac:dyDescent="0.25">
      <c r="A37" s="30"/>
      <c r="B37" s="197"/>
      <c r="C37" s="20" t="s">
        <v>128</v>
      </c>
      <c r="D37" s="21" t="s">
        <v>129</v>
      </c>
      <c r="E37" s="22">
        <v>410</v>
      </c>
      <c r="F37" s="23" t="s">
        <v>130</v>
      </c>
      <c r="G37" s="24">
        <f t="shared" si="29"/>
        <v>542157462</v>
      </c>
      <c r="H37" s="24"/>
      <c r="I37" s="24"/>
      <c r="J37" s="24">
        <v>2877388</v>
      </c>
      <c r="K37" s="24"/>
      <c r="L37" s="24"/>
      <c r="M37" s="24"/>
      <c r="N37" s="24"/>
      <c r="O37" s="24"/>
      <c r="P37" s="24"/>
      <c r="Q37" s="24"/>
      <c r="R37" s="24"/>
      <c r="S37" s="24"/>
      <c r="T37" s="24"/>
      <c r="U37" s="24"/>
      <c r="V37" s="24"/>
      <c r="W37" s="24">
        <v>480000000</v>
      </c>
      <c r="X37" s="24"/>
      <c r="Y37" s="24"/>
      <c r="Z37" s="24"/>
      <c r="AA37" s="24"/>
      <c r="AB37" s="24">
        <v>59280074</v>
      </c>
      <c r="AC37" s="25">
        <f t="shared" si="23"/>
        <v>0</v>
      </c>
      <c r="AD37" s="24">
        <f t="shared" si="30"/>
        <v>0</v>
      </c>
      <c r="AE37" s="24"/>
      <c r="AF37" s="24"/>
      <c r="AG37" s="24"/>
      <c r="AH37" s="24"/>
      <c r="AI37" s="24"/>
      <c r="AJ37" s="24"/>
      <c r="AK37" s="24"/>
      <c r="AL37" s="24"/>
      <c r="AM37" s="24"/>
      <c r="AN37" s="24"/>
      <c r="AO37" s="24"/>
      <c r="AP37" s="24"/>
      <c r="AQ37" s="24"/>
      <c r="AR37" s="24"/>
      <c r="AS37" s="24"/>
      <c r="AT37" s="24"/>
      <c r="AU37" s="24"/>
      <c r="AV37" s="24"/>
      <c r="AW37" s="24"/>
      <c r="AX37" s="24"/>
      <c r="AY37" s="24"/>
      <c r="AZ37" s="25">
        <f t="shared" si="2"/>
        <v>1</v>
      </c>
      <c r="BA37" s="24">
        <f t="shared" ref="BA37:BA70" si="39">SUM(BB37:BV37)</f>
        <v>542157462</v>
      </c>
      <c r="BB37" s="24">
        <f t="shared" si="31"/>
        <v>0</v>
      </c>
      <c r="BC37" s="24">
        <f t="shared" si="31"/>
        <v>0</v>
      </c>
      <c r="BD37" s="24">
        <f t="shared" si="31"/>
        <v>2877388</v>
      </c>
      <c r="BE37" s="24">
        <f t="shared" si="31"/>
        <v>0</v>
      </c>
      <c r="BF37" s="24">
        <f t="shared" si="31"/>
        <v>0</v>
      </c>
      <c r="BG37" s="24">
        <f t="shared" si="31"/>
        <v>0</v>
      </c>
      <c r="BH37" s="24">
        <f t="shared" si="31"/>
        <v>0</v>
      </c>
      <c r="BI37" s="24">
        <f t="shared" si="31"/>
        <v>0</v>
      </c>
      <c r="BJ37" s="24">
        <f t="shared" si="31"/>
        <v>0</v>
      </c>
      <c r="BK37" s="24">
        <f t="shared" si="31"/>
        <v>0</v>
      </c>
      <c r="BL37" s="24">
        <f t="shared" si="31"/>
        <v>0</v>
      </c>
      <c r="BM37" s="24">
        <f t="shared" si="31"/>
        <v>0</v>
      </c>
      <c r="BN37" s="24">
        <f t="shared" si="31"/>
        <v>0</v>
      </c>
      <c r="BO37" s="24">
        <f t="shared" si="31"/>
        <v>0</v>
      </c>
      <c r="BP37" s="24">
        <f t="shared" si="31"/>
        <v>0</v>
      </c>
      <c r="BQ37" s="24">
        <f t="shared" si="31"/>
        <v>480000000</v>
      </c>
      <c r="BR37" s="24">
        <f t="shared" si="32"/>
        <v>0</v>
      </c>
      <c r="BS37" s="24">
        <f t="shared" si="32"/>
        <v>0</v>
      </c>
      <c r="BT37" s="24">
        <f t="shared" si="32"/>
        <v>0</v>
      </c>
      <c r="BU37" s="24">
        <f t="shared" si="32"/>
        <v>0</v>
      </c>
      <c r="BV37" s="24">
        <f t="shared" si="32"/>
        <v>59280074</v>
      </c>
      <c r="BW37" s="25">
        <f t="shared" si="22"/>
        <v>0</v>
      </c>
      <c r="BX37" s="24">
        <f t="shared" si="33"/>
        <v>0</v>
      </c>
      <c r="BY37" s="24"/>
      <c r="BZ37" s="24"/>
      <c r="CA37" s="24"/>
      <c r="CB37" s="24"/>
      <c r="CC37" s="24"/>
      <c r="CD37" s="24"/>
      <c r="CE37" s="24"/>
      <c r="CF37" s="24"/>
      <c r="CG37" s="24"/>
      <c r="CH37" s="24"/>
      <c r="CI37" s="24"/>
      <c r="CJ37" s="24"/>
      <c r="CK37" s="24"/>
      <c r="CL37" s="24"/>
      <c r="CM37" s="24"/>
      <c r="CN37" s="24"/>
      <c r="CO37" s="24"/>
      <c r="CP37" s="24"/>
      <c r="CQ37" s="24"/>
      <c r="CR37" s="24"/>
      <c r="CS37" s="24"/>
      <c r="CT37" s="25">
        <f t="shared" si="7"/>
        <v>1</v>
      </c>
      <c r="CU37" s="24">
        <f t="shared" ref="CU37:CU100" si="40">SUM(CV37:DP37)</f>
        <v>542157462</v>
      </c>
      <c r="CV37" s="24">
        <f t="shared" si="34"/>
        <v>0</v>
      </c>
      <c r="CW37" s="24">
        <f t="shared" si="34"/>
        <v>0</v>
      </c>
      <c r="CX37" s="24">
        <f t="shared" si="34"/>
        <v>2877388</v>
      </c>
      <c r="CY37" s="24">
        <f t="shared" si="34"/>
        <v>0</v>
      </c>
      <c r="CZ37" s="24">
        <f t="shared" si="34"/>
        <v>0</v>
      </c>
      <c r="DA37" s="24">
        <f t="shared" si="34"/>
        <v>0</v>
      </c>
      <c r="DB37" s="24">
        <f t="shared" si="34"/>
        <v>0</v>
      </c>
      <c r="DC37" s="24">
        <f t="shared" si="34"/>
        <v>0</v>
      </c>
      <c r="DD37" s="24">
        <f t="shared" si="34"/>
        <v>0</v>
      </c>
      <c r="DE37" s="24">
        <f t="shared" si="34"/>
        <v>0</v>
      </c>
      <c r="DF37" s="24">
        <f t="shared" si="34"/>
        <v>0</v>
      </c>
      <c r="DG37" s="24">
        <f t="shared" si="34"/>
        <v>0</v>
      </c>
      <c r="DH37" s="24">
        <f t="shared" si="34"/>
        <v>0</v>
      </c>
      <c r="DI37" s="24">
        <f t="shared" si="34"/>
        <v>0</v>
      </c>
      <c r="DJ37" s="24">
        <f t="shared" si="34"/>
        <v>0</v>
      </c>
      <c r="DK37" s="24">
        <f t="shared" si="34"/>
        <v>480000000</v>
      </c>
      <c r="DL37" s="24">
        <f t="shared" si="35"/>
        <v>0</v>
      </c>
      <c r="DM37" s="24">
        <f t="shared" si="35"/>
        <v>0</v>
      </c>
      <c r="DN37" s="24">
        <f t="shared" si="35"/>
        <v>0</v>
      </c>
      <c r="DO37" s="24">
        <f t="shared" si="35"/>
        <v>0</v>
      </c>
      <c r="DP37" s="24">
        <f t="shared" si="35"/>
        <v>59280074</v>
      </c>
      <c r="DS37" s="48">
        <f t="shared" si="36"/>
        <v>542157462</v>
      </c>
      <c r="DT37" s="48">
        <f t="shared" si="37"/>
        <v>0</v>
      </c>
      <c r="DU37" s="168">
        <f t="shared" si="38"/>
        <v>0</v>
      </c>
    </row>
    <row r="38" spans="1:125" ht="33.75" hidden="1" customHeight="1" x14ac:dyDescent="0.25">
      <c r="A38" s="30"/>
      <c r="B38" s="197"/>
      <c r="C38" s="50" t="s">
        <v>131</v>
      </c>
      <c r="D38" s="32" t="s">
        <v>132</v>
      </c>
      <c r="E38" s="51">
        <v>410</v>
      </c>
      <c r="F38" s="36" t="s">
        <v>133</v>
      </c>
      <c r="G38" s="24">
        <f t="shared" si="29"/>
        <v>415893803</v>
      </c>
      <c r="H38" s="24"/>
      <c r="I38" s="24">
        <v>378295108</v>
      </c>
      <c r="J38" s="24">
        <v>26473084</v>
      </c>
      <c r="K38" s="24"/>
      <c r="L38" s="24"/>
      <c r="M38" s="24"/>
      <c r="N38" s="24"/>
      <c r="O38" s="24"/>
      <c r="P38" s="24"/>
      <c r="Q38" s="24"/>
      <c r="R38" s="24"/>
      <c r="S38" s="24"/>
      <c r="T38" s="24"/>
      <c r="U38" s="24"/>
      <c r="V38" s="24"/>
      <c r="W38" s="24"/>
      <c r="X38" s="24"/>
      <c r="Y38" s="24"/>
      <c r="Z38" s="24"/>
      <c r="AA38" s="24"/>
      <c r="AB38" s="24">
        <f>10000000+1125611</f>
        <v>11125611</v>
      </c>
      <c r="AC38" s="25">
        <f t="shared" si="23"/>
        <v>0.90959544304631057</v>
      </c>
      <c r="AD38" s="24">
        <f t="shared" si="30"/>
        <v>378295108</v>
      </c>
      <c r="AE38" s="24"/>
      <c r="AF38" s="24">
        <f>+'[2]ENERO 2018'!$K$437</f>
        <v>378295108</v>
      </c>
      <c r="AG38" s="24"/>
      <c r="AH38" s="24"/>
      <c r="AI38" s="24"/>
      <c r="AJ38" s="24"/>
      <c r="AK38" s="24"/>
      <c r="AL38" s="24"/>
      <c r="AM38" s="24"/>
      <c r="AN38" s="24"/>
      <c r="AO38" s="24"/>
      <c r="AP38" s="24"/>
      <c r="AQ38" s="24"/>
      <c r="AR38" s="24"/>
      <c r="AS38" s="24"/>
      <c r="AT38" s="24"/>
      <c r="AU38" s="24"/>
      <c r="AV38" s="24"/>
      <c r="AW38" s="24"/>
      <c r="AX38" s="24"/>
      <c r="AY38" s="24"/>
      <c r="AZ38" s="25">
        <f t="shared" si="2"/>
        <v>9.040455695368943E-2</v>
      </c>
      <c r="BA38" s="24">
        <f t="shared" si="39"/>
        <v>37598695</v>
      </c>
      <c r="BB38" s="24">
        <f t="shared" si="31"/>
        <v>0</v>
      </c>
      <c r="BC38" s="24">
        <f t="shared" si="31"/>
        <v>0</v>
      </c>
      <c r="BD38" s="24">
        <f t="shared" si="31"/>
        <v>26473084</v>
      </c>
      <c r="BE38" s="24">
        <f t="shared" si="31"/>
        <v>0</v>
      </c>
      <c r="BF38" s="24">
        <f t="shared" si="31"/>
        <v>0</v>
      </c>
      <c r="BG38" s="24">
        <f t="shared" si="31"/>
        <v>0</v>
      </c>
      <c r="BH38" s="24">
        <f t="shared" si="31"/>
        <v>0</v>
      </c>
      <c r="BI38" s="24">
        <f t="shared" si="31"/>
        <v>0</v>
      </c>
      <c r="BJ38" s="24">
        <f t="shared" si="31"/>
        <v>0</v>
      </c>
      <c r="BK38" s="24">
        <f t="shared" si="31"/>
        <v>0</v>
      </c>
      <c r="BL38" s="24">
        <f t="shared" si="31"/>
        <v>0</v>
      </c>
      <c r="BM38" s="24">
        <f t="shared" si="31"/>
        <v>0</v>
      </c>
      <c r="BN38" s="24">
        <f t="shared" si="31"/>
        <v>0</v>
      </c>
      <c r="BO38" s="24">
        <f t="shared" si="31"/>
        <v>0</v>
      </c>
      <c r="BP38" s="24">
        <f t="shared" si="31"/>
        <v>0</v>
      </c>
      <c r="BQ38" s="24">
        <f t="shared" si="31"/>
        <v>0</v>
      </c>
      <c r="BR38" s="24">
        <f t="shared" si="32"/>
        <v>0</v>
      </c>
      <c r="BS38" s="24">
        <f t="shared" si="32"/>
        <v>0</v>
      </c>
      <c r="BT38" s="24">
        <f t="shared" si="32"/>
        <v>0</v>
      </c>
      <c r="BU38" s="24">
        <f t="shared" si="32"/>
        <v>0</v>
      </c>
      <c r="BV38" s="24">
        <f t="shared" si="32"/>
        <v>11125611</v>
      </c>
      <c r="BW38" s="25">
        <f t="shared" si="22"/>
        <v>0.17614802498030971</v>
      </c>
      <c r="BX38" s="24">
        <f t="shared" si="33"/>
        <v>73258872</v>
      </c>
      <c r="BY38" s="24"/>
      <c r="BZ38" s="24">
        <f>+'[1]FEBRERO 2018'!$H$473</f>
        <v>73258872</v>
      </c>
      <c r="CA38" s="24"/>
      <c r="CB38" s="24"/>
      <c r="CC38" s="24"/>
      <c r="CD38" s="24"/>
      <c r="CE38" s="24"/>
      <c r="CF38" s="24"/>
      <c r="CG38" s="24"/>
      <c r="CH38" s="24"/>
      <c r="CI38" s="24"/>
      <c r="CJ38" s="24"/>
      <c r="CK38" s="24"/>
      <c r="CL38" s="24"/>
      <c r="CM38" s="24"/>
      <c r="CN38" s="24"/>
      <c r="CO38" s="24"/>
      <c r="CP38" s="24"/>
      <c r="CQ38" s="24"/>
      <c r="CR38" s="24"/>
      <c r="CS38" s="24"/>
      <c r="CT38" s="25">
        <f t="shared" si="7"/>
        <v>0.82385197501969032</v>
      </c>
      <c r="CU38" s="24">
        <f t="shared" si="40"/>
        <v>342634931</v>
      </c>
      <c r="CV38" s="24">
        <f t="shared" si="34"/>
        <v>0</v>
      </c>
      <c r="CW38" s="24">
        <f t="shared" si="34"/>
        <v>305036236</v>
      </c>
      <c r="CX38" s="24">
        <f t="shared" si="34"/>
        <v>26473084</v>
      </c>
      <c r="CY38" s="24">
        <f t="shared" si="34"/>
        <v>0</v>
      </c>
      <c r="CZ38" s="24">
        <f t="shared" si="34"/>
        <v>0</v>
      </c>
      <c r="DA38" s="24">
        <f t="shared" si="34"/>
        <v>0</v>
      </c>
      <c r="DB38" s="24">
        <f t="shared" si="34"/>
        <v>0</v>
      </c>
      <c r="DC38" s="24">
        <f t="shared" si="34"/>
        <v>0</v>
      </c>
      <c r="DD38" s="24">
        <f t="shared" si="34"/>
        <v>0</v>
      </c>
      <c r="DE38" s="24">
        <f t="shared" si="34"/>
        <v>0</v>
      </c>
      <c r="DF38" s="24">
        <f t="shared" si="34"/>
        <v>0</v>
      </c>
      <c r="DG38" s="24">
        <f t="shared" si="34"/>
        <v>0</v>
      </c>
      <c r="DH38" s="24">
        <f t="shared" si="34"/>
        <v>0</v>
      </c>
      <c r="DI38" s="24">
        <f t="shared" si="34"/>
        <v>0</v>
      </c>
      <c r="DJ38" s="24">
        <f t="shared" si="34"/>
        <v>0</v>
      </c>
      <c r="DK38" s="24">
        <f t="shared" si="34"/>
        <v>0</v>
      </c>
      <c r="DL38" s="24">
        <f t="shared" si="35"/>
        <v>0</v>
      </c>
      <c r="DM38" s="24">
        <f t="shared" si="35"/>
        <v>0</v>
      </c>
      <c r="DN38" s="24">
        <f t="shared" si="35"/>
        <v>0</v>
      </c>
      <c r="DO38" s="24">
        <f t="shared" si="35"/>
        <v>0</v>
      </c>
      <c r="DP38" s="24">
        <f t="shared" si="35"/>
        <v>11125611</v>
      </c>
      <c r="DS38" s="48">
        <f t="shared" si="36"/>
        <v>415893803</v>
      </c>
      <c r="DT38" s="48">
        <f t="shared" si="37"/>
        <v>73258872</v>
      </c>
      <c r="DU38" s="168">
        <f t="shared" si="38"/>
        <v>0.17614802498030971</v>
      </c>
    </row>
    <row r="39" spans="1:125" ht="30.75" hidden="1" customHeight="1" x14ac:dyDescent="0.25">
      <c r="A39" s="30"/>
      <c r="B39" s="197"/>
      <c r="C39" s="20" t="s">
        <v>134</v>
      </c>
      <c r="D39" s="32" t="s">
        <v>135</v>
      </c>
      <c r="E39" s="22">
        <v>410</v>
      </c>
      <c r="F39" s="23" t="s">
        <v>127</v>
      </c>
      <c r="G39" s="24">
        <f t="shared" si="29"/>
        <v>15000000</v>
      </c>
      <c r="H39" s="24"/>
      <c r="I39" s="24">
        <v>15000000</v>
      </c>
      <c r="J39" s="24"/>
      <c r="K39" s="24"/>
      <c r="L39" s="24"/>
      <c r="M39" s="24"/>
      <c r="N39" s="24"/>
      <c r="O39" s="24"/>
      <c r="P39" s="24"/>
      <c r="Q39" s="24"/>
      <c r="R39" s="24"/>
      <c r="S39" s="24"/>
      <c r="T39" s="24"/>
      <c r="U39" s="24"/>
      <c r="V39" s="24"/>
      <c r="W39" s="24"/>
      <c r="X39" s="24"/>
      <c r="Y39" s="24"/>
      <c r="Z39" s="24"/>
      <c r="AA39" s="24"/>
      <c r="AB39" s="24"/>
      <c r="AC39" s="25">
        <f t="shared" si="23"/>
        <v>1</v>
      </c>
      <c r="AD39" s="24">
        <f t="shared" si="30"/>
        <v>15000000</v>
      </c>
      <c r="AE39" s="24"/>
      <c r="AF39" s="24">
        <f>+'[2]ENERO 2018'!$K$444</f>
        <v>15000000</v>
      </c>
      <c r="AG39" s="24"/>
      <c r="AH39" s="24"/>
      <c r="AI39" s="24"/>
      <c r="AJ39" s="24"/>
      <c r="AK39" s="24"/>
      <c r="AL39" s="24"/>
      <c r="AM39" s="24"/>
      <c r="AN39" s="24"/>
      <c r="AO39" s="24"/>
      <c r="AP39" s="24"/>
      <c r="AQ39" s="24"/>
      <c r="AR39" s="24"/>
      <c r="AS39" s="24"/>
      <c r="AT39" s="24"/>
      <c r="AU39" s="24"/>
      <c r="AV39" s="24"/>
      <c r="AW39" s="24"/>
      <c r="AX39" s="24"/>
      <c r="AY39" s="24"/>
      <c r="AZ39" s="25">
        <f t="shared" si="2"/>
        <v>0</v>
      </c>
      <c r="BA39" s="24">
        <f t="shared" si="39"/>
        <v>0</v>
      </c>
      <c r="BB39" s="24">
        <f t="shared" si="31"/>
        <v>0</v>
      </c>
      <c r="BC39" s="24">
        <f t="shared" si="31"/>
        <v>0</v>
      </c>
      <c r="BD39" s="24">
        <f t="shared" si="31"/>
        <v>0</v>
      </c>
      <c r="BE39" s="24">
        <f t="shared" si="31"/>
        <v>0</v>
      </c>
      <c r="BF39" s="24">
        <f t="shared" si="31"/>
        <v>0</v>
      </c>
      <c r="BG39" s="24">
        <f t="shared" si="31"/>
        <v>0</v>
      </c>
      <c r="BH39" s="24">
        <f t="shared" si="31"/>
        <v>0</v>
      </c>
      <c r="BI39" s="24">
        <f t="shared" si="31"/>
        <v>0</v>
      </c>
      <c r="BJ39" s="24">
        <f t="shared" si="31"/>
        <v>0</v>
      </c>
      <c r="BK39" s="24">
        <f t="shared" si="31"/>
        <v>0</v>
      </c>
      <c r="BL39" s="24">
        <f t="shared" si="31"/>
        <v>0</v>
      </c>
      <c r="BM39" s="24">
        <f t="shared" si="31"/>
        <v>0</v>
      </c>
      <c r="BN39" s="24">
        <f t="shared" si="31"/>
        <v>0</v>
      </c>
      <c r="BO39" s="24">
        <f t="shared" si="31"/>
        <v>0</v>
      </c>
      <c r="BP39" s="24">
        <f t="shared" si="31"/>
        <v>0</v>
      </c>
      <c r="BQ39" s="24">
        <f t="shared" si="31"/>
        <v>0</v>
      </c>
      <c r="BR39" s="24">
        <f t="shared" si="32"/>
        <v>0</v>
      </c>
      <c r="BS39" s="24">
        <f t="shared" si="32"/>
        <v>0</v>
      </c>
      <c r="BT39" s="24">
        <f t="shared" si="32"/>
        <v>0</v>
      </c>
      <c r="BU39" s="24">
        <f t="shared" si="32"/>
        <v>0</v>
      </c>
      <c r="BV39" s="24">
        <f t="shared" si="32"/>
        <v>0</v>
      </c>
      <c r="BW39" s="25">
        <f t="shared" si="22"/>
        <v>1</v>
      </c>
      <c r="BX39" s="24">
        <f t="shared" si="33"/>
        <v>15000000</v>
      </c>
      <c r="BY39" s="24"/>
      <c r="BZ39" s="24">
        <f>+'[2]ENERO 2018'!$H$442</f>
        <v>15000000</v>
      </c>
      <c r="CA39" s="24"/>
      <c r="CB39" s="24"/>
      <c r="CC39" s="24"/>
      <c r="CD39" s="24"/>
      <c r="CE39" s="24"/>
      <c r="CF39" s="24"/>
      <c r="CG39" s="24"/>
      <c r="CH39" s="24"/>
      <c r="CI39" s="24"/>
      <c r="CJ39" s="24"/>
      <c r="CK39" s="24"/>
      <c r="CL39" s="24"/>
      <c r="CM39" s="24"/>
      <c r="CN39" s="24"/>
      <c r="CO39" s="24"/>
      <c r="CP39" s="24"/>
      <c r="CQ39" s="24"/>
      <c r="CR39" s="24"/>
      <c r="CS39" s="24"/>
      <c r="CT39" s="25">
        <f t="shared" si="7"/>
        <v>0</v>
      </c>
      <c r="CU39" s="24">
        <f t="shared" si="40"/>
        <v>0</v>
      </c>
      <c r="CV39" s="24">
        <f t="shared" si="34"/>
        <v>0</v>
      </c>
      <c r="CW39" s="24">
        <f t="shared" si="34"/>
        <v>0</v>
      </c>
      <c r="CX39" s="24">
        <f t="shared" si="34"/>
        <v>0</v>
      </c>
      <c r="CY39" s="24">
        <f t="shared" si="34"/>
        <v>0</v>
      </c>
      <c r="CZ39" s="24">
        <f t="shared" si="34"/>
        <v>0</v>
      </c>
      <c r="DA39" s="24">
        <f t="shared" si="34"/>
        <v>0</v>
      </c>
      <c r="DB39" s="24">
        <f t="shared" si="34"/>
        <v>0</v>
      </c>
      <c r="DC39" s="24">
        <f t="shared" si="34"/>
        <v>0</v>
      </c>
      <c r="DD39" s="24">
        <f t="shared" si="34"/>
        <v>0</v>
      </c>
      <c r="DE39" s="24">
        <f t="shared" si="34"/>
        <v>0</v>
      </c>
      <c r="DF39" s="24">
        <f t="shared" si="34"/>
        <v>0</v>
      </c>
      <c r="DG39" s="24">
        <f t="shared" si="34"/>
        <v>0</v>
      </c>
      <c r="DH39" s="24">
        <f t="shared" si="34"/>
        <v>0</v>
      </c>
      <c r="DI39" s="24">
        <f t="shared" si="34"/>
        <v>0</v>
      </c>
      <c r="DJ39" s="24">
        <f t="shared" si="34"/>
        <v>0</v>
      </c>
      <c r="DK39" s="24">
        <f t="shared" si="34"/>
        <v>0</v>
      </c>
      <c r="DL39" s="24">
        <f t="shared" si="35"/>
        <v>0</v>
      </c>
      <c r="DM39" s="24">
        <f t="shared" si="35"/>
        <v>0</v>
      </c>
      <c r="DN39" s="24">
        <f t="shared" si="35"/>
        <v>0</v>
      </c>
      <c r="DO39" s="24">
        <f t="shared" si="35"/>
        <v>0</v>
      </c>
      <c r="DP39" s="24">
        <f t="shared" si="35"/>
        <v>0</v>
      </c>
      <c r="DS39" s="48">
        <f t="shared" si="36"/>
        <v>15000000</v>
      </c>
      <c r="DT39" s="48">
        <f t="shared" si="37"/>
        <v>15000000</v>
      </c>
      <c r="DU39" s="168">
        <f t="shared" si="38"/>
        <v>1</v>
      </c>
    </row>
    <row r="40" spans="1:125" ht="40.5" hidden="1" customHeight="1" x14ac:dyDescent="0.25">
      <c r="A40" s="30"/>
      <c r="B40" s="197"/>
      <c r="C40" s="20" t="s">
        <v>136</v>
      </c>
      <c r="D40" s="32" t="s">
        <v>137</v>
      </c>
      <c r="E40" s="22">
        <v>410</v>
      </c>
      <c r="F40" s="23" t="s">
        <v>127</v>
      </c>
      <c r="G40" s="24">
        <f t="shared" si="29"/>
        <v>24461290</v>
      </c>
      <c r="H40" s="52"/>
      <c r="I40" s="52"/>
      <c r="J40" s="24">
        <v>24461290</v>
      </c>
      <c r="K40" s="52"/>
      <c r="L40" s="52"/>
      <c r="M40" s="52"/>
      <c r="N40" s="52"/>
      <c r="O40" s="52"/>
      <c r="P40" s="52"/>
      <c r="Q40" s="52"/>
      <c r="R40" s="52"/>
      <c r="S40" s="52"/>
      <c r="T40" s="52"/>
      <c r="U40" s="52"/>
      <c r="V40" s="52"/>
      <c r="W40" s="52"/>
      <c r="X40" s="52"/>
      <c r="Y40" s="52"/>
      <c r="Z40" s="52"/>
      <c r="AA40" s="52"/>
      <c r="AB40" s="52"/>
      <c r="AC40" s="25">
        <f t="shared" si="23"/>
        <v>0.59207596982824695</v>
      </c>
      <c r="AD40" s="24">
        <f t="shared" si="30"/>
        <v>14482942</v>
      </c>
      <c r="AE40" s="52"/>
      <c r="AF40" s="52"/>
      <c r="AG40" s="24">
        <f>+'[1]FEBRERO 2018'!$M$502</f>
        <v>14482942</v>
      </c>
      <c r="AH40" s="52"/>
      <c r="AI40" s="52"/>
      <c r="AJ40" s="52"/>
      <c r="AK40" s="52"/>
      <c r="AL40" s="52"/>
      <c r="AM40" s="52"/>
      <c r="AN40" s="52"/>
      <c r="AO40" s="52"/>
      <c r="AP40" s="52"/>
      <c r="AQ40" s="52"/>
      <c r="AR40" s="52"/>
      <c r="AS40" s="52"/>
      <c r="AT40" s="52"/>
      <c r="AU40" s="52"/>
      <c r="AV40" s="52"/>
      <c r="AW40" s="52"/>
      <c r="AX40" s="52"/>
      <c r="AY40" s="52"/>
      <c r="AZ40" s="25">
        <f t="shared" si="2"/>
        <v>0.40792403017175305</v>
      </c>
      <c r="BA40" s="24">
        <f t="shared" si="39"/>
        <v>9978348</v>
      </c>
      <c r="BB40" s="24">
        <f t="shared" si="31"/>
        <v>0</v>
      </c>
      <c r="BC40" s="24">
        <f t="shared" si="31"/>
        <v>0</v>
      </c>
      <c r="BD40" s="24">
        <f t="shared" si="31"/>
        <v>9978348</v>
      </c>
      <c r="BE40" s="24">
        <f t="shared" si="31"/>
        <v>0</v>
      </c>
      <c r="BF40" s="24">
        <f t="shared" si="31"/>
        <v>0</v>
      </c>
      <c r="BG40" s="24">
        <f t="shared" si="31"/>
        <v>0</v>
      </c>
      <c r="BH40" s="24">
        <f t="shared" si="31"/>
        <v>0</v>
      </c>
      <c r="BI40" s="24">
        <f t="shared" si="31"/>
        <v>0</v>
      </c>
      <c r="BJ40" s="24">
        <f t="shared" si="31"/>
        <v>0</v>
      </c>
      <c r="BK40" s="24">
        <f t="shared" si="31"/>
        <v>0</v>
      </c>
      <c r="BL40" s="24">
        <f t="shared" si="31"/>
        <v>0</v>
      </c>
      <c r="BM40" s="24">
        <f t="shared" si="31"/>
        <v>0</v>
      </c>
      <c r="BN40" s="24">
        <f t="shared" si="31"/>
        <v>0</v>
      </c>
      <c r="BO40" s="24">
        <f t="shared" si="31"/>
        <v>0</v>
      </c>
      <c r="BP40" s="24">
        <f t="shared" si="31"/>
        <v>0</v>
      </c>
      <c r="BQ40" s="24">
        <f t="shared" si="31"/>
        <v>0</v>
      </c>
      <c r="BR40" s="24">
        <f t="shared" si="32"/>
        <v>0</v>
      </c>
      <c r="BS40" s="24">
        <f t="shared" si="32"/>
        <v>0</v>
      </c>
      <c r="BT40" s="24">
        <f t="shared" si="32"/>
        <v>0</v>
      </c>
      <c r="BU40" s="24">
        <f t="shared" si="32"/>
        <v>0</v>
      </c>
      <c r="BV40" s="24">
        <f t="shared" si="32"/>
        <v>0</v>
      </c>
      <c r="BW40" s="25">
        <f t="shared" si="22"/>
        <v>0</v>
      </c>
      <c r="BX40" s="24">
        <f t="shared" ref="BX40" si="41">SUM(BY40:CS40)</f>
        <v>0</v>
      </c>
      <c r="BY40" s="52"/>
      <c r="BZ40" s="52"/>
      <c r="CA40" s="52"/>
      <c r="CB40" s="52"/>
      <c r="CC40" s="52"/>
      <c r="CD40" s="52"/>
      <c r="CE40" s="52"/>
      <c r="CF40" s="52"/>
      <c r="CG40" s="52"/>
      <c r="CH40" s="52"/>
      <c r="CI40" s="52"/>
      <c r="CJ40" s="52"/>
      <c r="CK40" s="52"/>
      <c r="CL40" s="52"/>
      <c r="CM40" s="52"/>
      <c r="CN40" s="52"/>
      <c r="CO40" s="52"/>
      <c r="CP40" s="52"/>
      <c r="CQ40" s="52"/>
      <c r="CR40" s="52"/>
      <c r="CS40" s="52"/>
      <c r="CT40" s="25">
        <f t="shared" si="7"/>
        <v>1</v>
      </c>
      <c r="CU40" s="24">
        <f t="shared" si="40"/>
        <v>24461290</v>
      </c>
      <c r="CV40" s="24">
        <f t="shared" si="34"/>
        <v>0</v>
      </c>
      <c r="CW40" s="24">
        <f t="shared" si="34"/>
        <v>0</v>
      </c>
      <c r="CX40" s="24">
        <f t="shared" si="34"/>
        <v>24461290</v>
      </c>
      <c r="CY40" s="24">
        <f t="shared" si="34"/>
        <v>0</v>
      </c>
      <c r="CZ40" s="24">
        <f t="shared" si="34"/>
        <v>0</v>
      </c>
      <c r="DA40" s="24">
        <f t="shared" si="34"/>
        <v>0</v>
      </c>
      <c r="DB40" s="24">
        <f t="shared" si="34"/>
        <v>0</v>
      </c>
      <c r="DC40" s="24">
        <f t="shared" si="34"/>
        <v>0</v>
      </c>
      <c r="DD40" s="24">
        <f t="shared" si="34"/>
        <v>0</v>
      </c>
      <c r="DE40" s="24">
        <f t="shared" si="34"/>
        <v>0</v>
      </c>
      <c r="DF40" s="24">
        <f t="shared" si="34"/>
        <v>0</v>
      </c>
      <c r="DG40" s="24">
        <f t="shared" si="34"/>
        <v>0</v>
      </c>
      <c r="DH40" s="24">
        <f t="shared" si="34"/>
        <v>0</v>
      </c>
      <c r="DI40" s="24">
        <f t="shared" si="34"/>
        <v>0</v>
      </c>
      <c r="DJ40" s="24">
        <f t="shared" si="34"/>
        <v>0</v>
      </c>
      <c r="DK40" s="24">
        <f t="shared" si="34"/>
        <v>0</v>
      </c>
      <c r="DL40" s="24">
        <f t="shared" si="35"/>
        <v>0</v>
      </c>
      <c r="DM40" s="24">
        <f t="shared" si="35"/>
        <v>0</v>
      </c>
      <c r="DN40" s="24">
        <f t="shared" si="35"/>
        <v>0</v>
      </c>
      <c r="DO40" s="24">
        <f t="shared" si="35"/>
        <v>0</v>
      </c>
      <c r="DP40" s="24">
        <f t="shared" si="35"/>
        <v>0</v>
      </c>
      <c r="DS40" s="48">
        <f t="shared" si="36"/>
        <v>24461290</v>
      </c>
      <c r="DT40" s="48">
        <f t="shared" si="37"/>
        <v>0</v>
      </c>
      <c r="DU40" s="168">
        <f t="shared" si="38"/>
        <v>0</v>
      </c>
    </row>
    <row r="41" spans="1:125" ht="30.75" hidden="1" customHeight="1" x14ac:dyDescent="0.25">
      <c r="A41" s="30"/>
      <c r="B41" s="197"/>
      <c r="C41" s="20" t="s">
        <v>138</v>
      </c>
      <c r="D41" s="32" t="s">
        <v>139</v>
      </c>
      <c r="E41" s="22">
        <v>410</v>
      </c>
      <c r="F41" s="23" t="s">
        <v>127</v>
      </c>
      <c r="G41" s="24">
        <f t="shared" si="29"/>
        <v>35000000</v>
      </c>
      <c r="H41" s="24"/>
      <c r="I41" s="24"/>
      <c r="J41" s="24"/>
      <c r="K41" s="24"/>
      <c r="L41" s="24"/>
      <c r="M41" s="24"/>
      <c r="N41" s="24"/>
      <c r="O41" s="24"/>
      <c r="P41" s="24"/>
      <c r="Q41" s="24"/>
      <c r="R41" s="24"/>
      <c r="S41" s="24"/>
      <c r="T41" s="24"/>
      <c r="U41" s="24"/>
      <c r="V41" s="24"/>
      <c r="W41" s="24">
        <v>35000000</v>
      </c>
      <c r="X41" s="24"/>
      <c r="Y41" s="24"/>
      <c r="Z41" s="24"/>
      <c r="AA41" s="24"/>
      <c r="AB41" s="24"/>
      <c r="AC41" s="25">
        <f t="shared" si="23"/>
        <v>1</v>
      </c>
      <c r="AD41" s="24">
        <f t="shared" si="30"/>
        <v>35000000</v>
      </c>
      <c r="AE41" s="24"/>
      <c r="AF41" s="24"/>
      <c r="AG41" s="24"/>
      <c r="AH41" s="24"/>
      <c r="AI41" s="24"/>
      <c r="AJ41" s="24"/>
      <c r="AK41" s="24"/>
      <c r="AL41" s="24"/>
      <c r="AM41" s="24"/>
      <c r="AN41" s="24"/>
      <c r="AO41" s="24"/>
      <c r="AP41" s="24"/>
      <c r="AQ41" s="24"/>
      <c r="AR41" s="24"/>
      <c r="AS41" s="24"/>
      <c r="AT41" s="24">
        <f>+'[2]ENERO 2018'!$Y$461</f>
        <v>35000000</v>
      </c>
      <c r="AU41" s="24"/>
      <c r="AV41" s="24"/>
      <c r="AW41" s="24"/>
      <c r="AX41" s="24"/>
      <c r="AY41" s="24"/>
      <c r="AZ41" s="25">
        <f t="shared" si="2"/>
        <v>0</v>
      </c>
      <c r="BA41" s="24">
        <f t="shared" si="39"/>
        <v>0</v>
      </c>
      <c r="BB41" s="24">
        <f t="shared" si="31"/>
        <v>0</v>
      </c>
      <c r="BC41" s="24">
        <f t="shared" si="31"/>
        <v>0</v>
      </c>
      <c r="BD41" s="24">
        <f t="shared" si="31"/>
        <v>0</v>
      </c>
      <c r="BE41" s="24">
        <f t="shared" si="31"/>
        <v>0</v>
      </c>
      <c r="BF41" s="24">
        <f t="shared" si="31"/>
        <v>0</v>
      </c>
      <c r="BG41" s="24">
        <f t="shared" si="31"/>
        <v>0</v>
      </c>
      <c r="BH41" s="24">
        <f t="shared" si="31"/>
        <v>0</v>
      </c>
      <c r="BI41" s="24">
        <f t="shared" si="31"/>
        <v>0</v>
      </c>
      <c r="BJ41" s="24">
        <f t="shared" si="31"/>
        <v>0</v>
      </c>
      <c r="BK41" s="24">
        <f t="shared" si="31"/>
        <v>0</v>
      </c>
      <c r="BL41" s="24">
        <f t="shared" si="31"/>
        <v>0</v>
      </c>
      <c r="BM41" s="24">
        <f t="shared" si="31"/>
        <v>0</v>
      </c>
      <c r="BN41" s="24">
        <f t="shared" si="31"/>
        <v>0</v>
      </c>
      <c r="BO41" s="24">
        <f t="shared" si="31"/>
        <v>0</v>
      </c>
      <c r="BP41" s="24">
        <f t="shared" si="31"/>
        <v>0</v>
      </c>
      <c r="BQ41" s="24">
        <f t="shared" si="31"/>
        <v>0</v>
      </c>
      <c r="BR41" s="24">
        <f t="shared" si="32"/>
        <v>0</v>
      </c>
      <c r="BS41" s="24">
        <f t="shared" si="32"/>
        <v>0</v>
      </c>
      <c r="BT41" s="24">
        <f t="shared" si="32"/>
        <v>0</v>
      </c>
      <c r="BU41" s="24">
        <f t="shared" si="32"/>
        <v>0</v>
      </c>
      <c r="BV41" s="24">
        <f t="shared" si="32"/>
        <v>0</v>
      </c>
      <c r="BW41" s="25">
        <f t="shared" si="22"/>
        <v>0.72915237142857148</v>
      </c>
      <c r="BX41" s="24">
        <f t="shared" si="33"/>
        <v>25520333</v>
      </c>
      <c r="BY41" s="24"/>
      <c r="BZ41" s="24"/>
      <c r="CA41" s="24"/>
      <c r="CB41" s="24"/>
      <c r="CC41" s="24"/>
      <c r="CD41" s="24"/>
      <c r="CE41" s="24"/>
      <c r="CF41" s="24"/>
      <c r="CG41" s="24"/>
      <c r="CH41" s="24"/>
      <c r="CI41" s="24"/>
      <c r="CJ41" s="24"/>
      <c r="CK41" s="24"/>
      <c r="CL41" s="24"/>
      <c r="CM41" s="24"/>
      <c r="CN41" s="24">
        <f>+'[2]ENERO 2018'!$H$459</f>
        <v>25520333</v>
      </c>
      <c r="CO41" s="24"/>
      <c r="CP41" s="24"/>
      <c r="CQ41" s="24"/>
      <c r="CR41" s="24"/>
      <c r="CS41" s="24"/>
      <c r="CT41" s="25">
        <f t="shared" si="7"/>
        <v>0.27084762857142852</v>
      </c>
      <c r="CU41" s="24">
        <f t="shared" si="40"/>
        <v>9479667</v>
      </c>
      <c r="CV41" s="24">
        <f t="shared" si="34"/>
        <v>0</v>
      </c>
      <c r="CW41" s="24">
        <f t="shared" si="34"/>
        <v>0</v>
      </c>
      <c r="CX41" s="24">
        <f t="shared" si="34"/>
        <v>0</v>
      </c>
      <c r="CY41" s="24">
        <f t="shared" si="34"/>
        <v>0</v>
      </c>
      <c r="CZ41" s="24">
        <f t="shared" si="34"/>
        <v>0</v>
      </c>
      <c r="DA41" s="24">
        <f t="shared" si="34"/>
        <v>0</v>
      </c>
      <c r="DB41" s="24">
        <f t="shared" si="34"/>
        <v>0</v>
      </c>
      <c r="DC41" s="24">
        <f t="shared" si="34"/>
        <v>0</v>
      </c>
      <c r="DD41" s="24">
        <f t="shared" si="34"/>
        <v>0</v>
      </c>
      <c r="DE41" s="24">
        <f t="shared" si="34"/>
        <v>0</v>
      </c>
      <c r="DF41" s="24">
        <f t="shared" si="34"/>
        <v>0</v>
      </c>
      <c r="DG41" s="24">
        <f t="shared" si="34"/>
        <v>0</v>
      </c>
      <c r="DH41" s="24">
        <f t="shared" si="34"/>
        <v>0</v>
      </c>
      <c r="DI41" s="24">
        <f t="shared" si="34"/>
        <v>0</v>
      </c>
      <c r="DJ41" s="24">
        <f t="shared" si="34"/>
        <v>0</v>
      </c>
      <c r="DK41" s="24">
        <f t="shared" si="34"/>
        <v>9479667</v>
      </c>
      <c r="DL41" s="24">
        <f t="shared" si="35"/>
        <v>0</v>
      </c>
      <c r="DM41" s="24">
        <f t="shared" si="35"/>
        <v>0</v>
      </c>
      <c r="DN41" s="24">
        <f t="shared" si="35"/>
        <v>0</v>
      </c>
      <c r="DO41" s="24">
        <f t="shared" si="35"/>
        <v>0</v>
      </c>
      <c r="DP41" s="24">
        <f t="shared" si="35"/>
        <v>0</v>
      </c>
      <c r="DS41" s="48">
        <f t="shared" si="36"/>
        <v>35000000</v>
      </c>
      <c r="DT41" s="48">
        <f t="shared" si="37"/>
        <v>25520333</v>
      </c>
      <c r="DU41" s="168">
        <f t="shared" si="38"/>
        <v>0.72915237142857148</v>
      </c>
    </row>
    <row r="42" spans="1:125" ht="20.25" hidden="1" customHeight="1" x14ac:dyDescent="0.25">
      <c r="A42" s="30"/>
      <c r="B42" s="197"/>
      <c r="C42" s="20" t="s">
        <v>140</v>
      </c>
      <c r="D42" s="32" t="s">
        <v>141</v>
      </c>
      <c r="E42" s="22">
        <v>410</v>
      </c>
      <c r="F42" s="23" t="s">
        <v>127</v>
      </c>
      <c r="G42" s="24">
        <f t="shared" si="29"/>
        <v>76150000</v>
      </c>
      <c r="H42" s="24"/>
      <c r="I42" s="24"/>
      <c r="J42" s="24"/>
      <c r="K42" s="24"/>
      <c r="L42" s="24"/>
      <c r="M42" s="24"/>
      <c r="N42" s="24">
        <v>76150000</v>
      </c>
      <c r="O42" s="24"/>
      <c r="P42" s="24"/>
      <c r="Q42" s="24"/>
      <c r="R42" s="24"/>
      <c r="S42" s="24"/>
      <c r="T42" s="24"/>
      <c r="U42" s="24"/>
      <c r="V42" s="24"/>
      <c r="W42" s="24"/>
      <c r="X42" s="24"/>
      <c r="Y42" s="24"/>
      <c r="Z42" s="24"/>
      <c r="AA42" s="24"/>
      <c r="AB42" s="24"/>
      <c r="AC42" s="25">
        <f t="shared" si="23"/>
        <v>0.25440791858174655</v>
      </c>
      <c r="AD42" s="24">
        <f t="shared" si="30"/>
        <v>19373163</v>
      </c>
      <c r="AE42" s="24"/>
      <c r="AF42" s="24"/>
      <c r="AG42" s="24"/>
      <c r="AH42" s="24"/>
      <c r="AI42" s="24"/>
      <c r="AJ42" s="24"/>
      <c r="AK42" s="24">
        <f>+'[1]FEBRERO 2018'!$P$518</f>
        <v>19373163</v>
      </c>
      <c r="AL42" s="24"/>
      <c r="AM42" s="24"/>
      <c r="AN42" s="24"/>
      <c r="AO42" s="24"/>
      <c r="AP42" s="24"/>
      <c r="AQ42" s="24"/>
      <c r="AR42" s="24"/>
      <c r="AS42" s="24"/>
      <c r="AT42" s="24"/>
      <c r="AU42" s="24"/>
      <c r="AV42" s="24"/>
      <c r="AW42" s="24"/>
      <c r="AX42" s="24"/>
      <c r="AY42" s="24"/>
      <c r="AZ42" s="25">
        <f t="shared" si="2"/>
        <v>0.74559208141825351</v>
      </c>
      <c r="BA42" s="24">
        <f t="shared" si="39"/>
        <v>56776837</v>
      </c>
      <c r="BB42" s="24">
        <f t="shared" si="31"/>
        <v>0</v>
      </c>
      <c r="BC42" s="24">
        <f t="shared" si="31"/>
        <v>0</v>
      </c>
      <c r="BD42" s="24">
        <f t="shared" si="31"/>
        <v>0</v>
      </c>
      <c r="BE42" s="24">
        <f t="shared" si="31"/>
        <v>0</v>
      </c>
      <c r="BF42" s="24">
        <f t="shared" si="31"/>
        <v>0</v>
      </c>
      <c r="BG42" s="24">
        <f t="shared" si="31"/>
        <v>0</v>
      </c>
      <c r="BH42" s="24">
        <f t="shared" si="31"/>
        <v>56776837</v>
      </c>
      <c r="BI42" s="24">
        <f t="shared" si="31"/>
        <v>0</v>
      </c>
      <c r="BJ42" s="24">
        <f t="shared" si="31"/>
        <v>0</v>
      </c>
      <c r="BK42" s="24">
        <f t="shared" si="31"/>
        <v>0</v>
      </c>
      <c r="BL42" s="24">
        <f t="shared" si="31"/>
        <v>0</v>
      </c>
      <c r="BM42" s="24">
        <f t="shared" si="31"/>
        <v>0</v>
      </c>
      <c r="BN42" s="24">
        <f t="shared" si="31"/>
        <v>0</v>
      </c>
      <c r="BO42" s="24">
        <f t="shared" si="31"/>
        <v>0</v>
      </c>
      <c r="BP42" s="24">
        <f t="shared" si="31"/>
        <v>0</v>
      </c>
      <c r="BQ42" s="24">
        <f t="shared" si="31"/>
        <v>0</v>
      </c>
      <c r="BR42" s="24">
        <f t="shared" si="32"/>
        <v>0</v>
      </c>
      <c r="BS42" s="24">
        <f t="shared" si="32"/>
        <v>0</v>
      </c>
      <c r="BT42" s="24">
        <f t="shared" si="32"/>
        <v>0</v>
      </c>
      <c r="BU42" s="24">
        <f t="shared" si="32"/>
        <v>0</v>
      </c>
      <c r="BV42" s="24">
        <f t="shared" si="32"/>
        <v>0</v>
      </c>
      <c r="BW42" s="25">
        <f t="shared" si="22"/>
        <v>0.25335734734077481</v>
      </c>
      <c r="BX42" s="24">
        <f t="shared" si="33"/>
        <v>19293162</v>
      </c>
      <c r="BY42" s="24"/>
      <c r="BZ42" s="24"/>
      <c r="CA42" s="24"/>
      <c r="CB42" s="24"/>
      <c r="CC42" s="24"/>
      <c r="CD42" s="24"/>
      <c r="CE42" s="24">
        <f>+'[1]FEBRERO 2018'!$H$516</f>
        <v>19293162</v>
      </c>
      <c r="CF42" s="24"/>
      <c r="CG42" s="24"/>
      <c r="CH42" s="24"/>
      <c r="CI42" s="24"/>
      <c r="CJ42" s="24"/>
      <c r="CK42" s="24"/>
      <c r="CL42" s="24"/>
      <c r="CM42" s="24"/>
      <c r="CN42" s="24"/>
      <c r="CO42" s="24"/>
      <c r="CP42" s="24"/>
      <c r="CQ42" s="24"/>
      <c r="CR42" s="24"/>
      <c r="CS42" s="24"/>
      <c r="CT42" s="25">
        <f t="shared" si="7"/>
        <v>0.74664265265922514</v>
      </c>
      <c r="CU42" s="24">
        <f t="shared" si="40"/>
        <v>56856838</v>
      </c>
      <c r="CV42" s="24">
        <f t="shared" si="34"/>
        <v>0</v>
      </c>
      <c r="CW42" s="24">
        <f t="shared" si="34"/>
        <v>0</v>
      </c>
      <c r="CX42" s="24">
        <f t="shared" si="34"/>
        <v>0</v>
      </c>
      <c r="CY42" s="24">
        <f t="shared" si="34"/>
        <v>0</v>
      </c>
      <c r="CZ42" s="24">
        <f t="shared" si="34"/>
        <v>0</v>
      </c>
      <c r="DA42" s="24">
        <f t="shared" si="34"/>
        <v>0</v>
      </c>
      <c r="DB42" s="24">
        <f t="shared" si="34"/>
        <v>56856838</v>
      </c>
      <c r="DC42" s="24">
        <f t="shared" si="34"/>
        <v>0</v>
      </c>
      <c r="DD42" s="24">
        <f t="shared" si="34"/>
        <v>0</v>
      </c>
      <c r="DE42" s="24">
        <f t="shared" si="34"/>
        <v>0</v>
      </c>
      <c r="DF42" s="24">
        <f t="shared" si="34"/>
        <v>0</v>
      </c>
      <c r="DG42" s="24">
        <f t="shared" si="34"/>
        <v>0</v>
      </c>
      <c r="DH42" s="24">
        <f t="shared" si="34"/>
        <v>0</v>
      </c>
      <c r="DI42" s="24">
        <f t="shared" si="34"/>
        <v>0</v>
      </c>
      <c r="DJ42" s="24">
        <f t="shared" si="34"/>
        <v>0</v>
      </c>
      <c r="DK42" s="24">
        <f t="shared" si="34"/>
        <v>0</v>
      </c>
      <c r="DL42" s="24">
        <f t="shared" si="35"/>
        <v>0</v>
      </c>
      <c r="DM42" s="24">
        <f t="shared" si="35"/>
        <v>0</v>
      </c>
      <c r="DN42" s="24">
        <f t="shared" si="35"/>
        <v>0</v>
      </c>
      <c r="DO42" s="24">
        <f t="shared" si="35"/>
        <v>0</v>
      </c>
      <c r="DP42" s="24">
        <f t="shared" si="35"/>
        <v>0</v>
      </c>
      <c r="DS42" s="48">
        <f t="shared" si="36"/>
        <v>76150000</v>
      </c>
      <c r="DT42" s="48">
        <f t="shared" si="37"/>
        <v>19293162</v>
      </c>
      <c r="DU42" s="168">
        <f t="shared" si="38"/>
        <v>0.25335734734077481</v>
      </c>
    </row>
    <row r="43" spans="1:125" ht="44.25" hidden="1" customHeight="1" x14ac:dyDescent="0.25">
      <c r="A43" s="30"/>
      <c r="B43" s="22"/>
      <c r="C43" s="20" t="s">
        <v>142</v>
      </c>
      <c r="D43" s="32" t="s">
        <v>143</v>
      </c>
      <c r="E43" s="22">
        <v>410</v>
      </c>
      <c r="F43" s="23" t="s">
        <v>127</v>
      </c>
      <c r="G43" s="24">
        <f t="shared" si="29"/>
        <v>323850000</v>
      </c>
      <c r="H43" s="24"/>
      <c r="I43" s="24"/>
      <c r="J43" s="24"/>
      <c r="K43" s="24"/>
      <c r="L43" s="24"/>
      <c r="M43" s="24"/>
      <c r="N43" s="24">
        <v>323850000</v>
      </c>
      <c r="O43" s="24"/>
      <c r="P43" s="24"/>
      <c r="Q43" s="24"/>
      <c r="R43" s="24"/>
      <c r="S43" s="24"/>
      <c r="T43" s="24"/>
      <c r="U43" s="24"/>
      <c r="V43" s="24"/>
      <c r="W43" s="24"/>
      <c r="X43" s="24"/>
      <c r="Y43" s="24"/>
      <c r="Z43" s="24"/>
      <c r="AA43" s="24"/>
      <c r="AB43" s="24"/>
      <c r="AC43" s="25">
        <f>+AD43/G43</f>
        <v>0.12964849776130924</v>
      </c>
      <c r="AD43" s="24">
        <f t="shared" si="30"/>
        <v>41986666</v>
      </c>
      <c r="AE43" s="24"/>
      <c r="AF43" s="24"/>
      <c r="AG43" s="24"/>
      <c r="AH43" s="24"/>
      <c r="AI43" s="24"/>
      <c r="AJ43" s="24"/>
      <c r="AK43" s="24">
        <f>+'[2]ENERO 2018'!$P$451</f>
        <v>41986666</v>
      </c>
      <c r="AL43" s="24"/>
      <c r="AM43" s="24"/>
      <c r="AN43" s="24"/>
      <c r="AO43" s="24"/>
      <c r="AP43" s="24"/>
      <c r="AQ43" s="24"/>
      <c r="AR43" s="24"/>
      <c r="AS43" s="24"/>
      <c r="AT43" s="24"/>
      <c r="AU43" s="24"/>
      <c r="AV43" s="24"/>
      <c r="AW43" s="24"/>
      <c r="AX43" s="24"/>
      <c r="AY43" s="24"/>
      <c r="AZ43" s="25">
        <f>1-AC43</f>
        <v>0.87035150223869073</v>
      </c>
      <c r="BA43" s="24">
        <f t="shared" si="39"/>
        <v>281863334</v>
      </c>
      <c r="BB43" s="24">
        <f>H43-AE43</f>
        <v>0</v>
      </c>
      <c r="BC43" s="24">
        <f>I43-AF43</f>
        <v>0</v>
      </c>
      <c r="BD43" s="24">
        <f t="shared" si="31"/>
        <v>0</v>
      </c>
      <c r="BE43" s="24">
        <f t="shared" si="31"/>
        <v>0</v>
      </c>
      <c r="BF43" s="24">
        <f t="shared" si="31"/>
        <v>0</v>
      </c>
      <c r="BG43" s="24">
        <f t="shared" si="31"/>
        <v>0</v>
      </c>
      <c r="BH43" s="24">
        <f t="shared" si="31"/>
        <v>281863334</v>
      </c>
      <c r="BI43" s="24">
        <f t="shared" si="31"/>
        <v>0</v>
      </c>
      <c r="BJ43" s="24">
        <f t="shared" si="31"/>
        <v>0</v>
      </c>
      <c r="BK43" s="24">
        <f t="shared" si="31"/>
        <v>0</v>
      </c>
      <c r="BL43" s="24">
        <f t="shared" si="31"/>
        <v>0</v>
      </c>
      <c r="BM43" s="24">
        <f t="shared" si="31"/>
        <v>0</v>
      </c>
      <c r="BN43" s="24">
        <f t="shared" si="31"/>
        <v>0</v>
      </c>
      <c r="BO43" s="24">
        <f t="shared" si="31"/>
        <v>0</v>
      </c>
      <c r="BP43" s="24">
        <f t="shared" si="31"/>
        <v>0</v>
      </c>
      <c r="BQ43" s="24">
        <f t="shared" si="31"/>
        <v>0</v>
      </c>
      <c r="BR43" s="24">
        <f t="shared" si="32"/>
        <v>0</v>
      </c>
      <c r="BS43" s="24">
        <f t="shared" si="32"/>
        <v>0</v>
      </c>
      <c r="BT43" s="24">
        <f t="shared" si="32"/>
        <v>0</v>
      </c>
      <c r="BU43" s="24">
        <f t="shared" si="32"/>
        <v>0</v>
      </c>
      <c r="BV43" s="24">
        <f t="shared" si="32"/>
        <v>0</v>
      </c>
      <c r="BW43" s="25">
        <f>+BX43/G43</f>
        <v>0.12964849776130924</v>
      </c>
      <c r="BX43" s="24">
        <f>SUM(BY43:CS43)</f>
        <v>41986666</v>
      </c>
      <c r="BY43" s="24"/>
      <c r="BZ43" s="24"/>
      <c r="CA43" s="24"/>
      <c r="CB43" s="24"/>
      <c r="CC43" s="24"/>
      <c r="CD43" s="24"/>
      <c r="CE43" s="24">
        <f>+'[2]ENERO 2018'!$H$449</f>
        <v>41986666</v>
      </c>
      <c r="CF43" s="24"/>
      <c r="CG43" s="24"/>
      <c r="CH43" s="24"/>
      <c r="CI43" s="24"/>
      <c r="CJ43" s="24"/>
      <c r="CK43" s="24"/>
      <c r="CL43" s="24"/>
      <c r="CM43" s="24"/>
      <c r="CN43" s="24"/>
      <c r="CO43" s="24"/>
      <c r="CP43" s="24"/>
      <c r="CQ43" s="24"/>
      <c r="CR43" s="24"/>
      <c r="CS43" s="24"/>
      <c r="CT43" s="25">
        <f t="shared" si="7"/>
        <v>0.87035150223869073</v>
      </c>
      <c r="CU43" s="24">
        <f t="shared" si="40"/>
        <v>281863334</v>
      </c>
      <c r="CV43" s="24">
        <f>H43-BY43</f>
        <v>0</v>
      </c>
      <c r="CW43" s="24">
        <f>I43-BZ43</f>
        <v>0</v>
      </c>
      <c r="CX43" s="24">
        <f t="shared" si="34"/>
        <v>0</v>
      </c>
      <c r="CY43" s="24">
        <f t="shared" si="34"/>
        <v>0</v>
      </c>
      <c r="CZ43" s="24">
        <f t="shared" si="34"/>
        <v>0</v>
      </c>
      <c r="DA43" s="24">
        <f t="shared" si="34"/>
        <v>0</v>
      </c>
      <c r="DB43" s="24">
        <f t="shared" si="34"/>
        <v>281863334</v>
      </c>
      <c r="DC43" s="24">
        <f t="shared" si="34"/>
        <v>0</v>
      </c>
      <c r="DD43" s="24">
        <f t="shared" si="34"/>
        <v>0</v>
      </c>
      <c r="DE43" s="24">
        <f t="shared" si="34"/>
        <v>0</v>
      </c>
      <c r="DF43" s="24">
        <f t="shared" si="34"/>
        <v>0</v>
      </c>
      <c r="DG43" s="24">
        <f t="shared" si="34"/>
        <v>0</v>
      </c>
      <c r="DH43" s="24">
        <f t="shared" si="34"/>
        <v>0</v>
      </c>
      <c r="DI43" s="24">
        <f t="shared" si="34"/>
        <v>0</v>
      </c>
      <c r="DJ43" s="24">
        <f t="shared" si="34"/>
        <v>0</v>
      </c>
      <c r="DK43" s="24">
        <f t="shared" si="34"/>
        <v>0</v>
      </c>
      <c r="DL43" s="24">
        <f t="shared" si="35"/>
        <v>0</v>
      </c>
      <c r="DM43" s="24">
        <f t="shared" si="35"/>
        <v>0</v>
      </c>
      <c r="DN43" s="24">
        <f t="shared" si="35"/>
        <v>0</v>
      </c>
      <c r="DO43" s="24">
        <f t="shared" si="35"/>
        <v>0</v>
      </c>
      <c r="DP43" s="24">
        <f t="shared" si="35"/>
        <v>0</v>
      </c>
      <c r="DS43" s="48">
        <f t="shared" si="36"/>
        <v>323850000</v>
      </c>
      <c r="DT43" s="48">
        <f t="shared" si="37"/>
        <v>41986666</v>
      </c>
      <c r="DU43" s="168">
        <f t="shared" si="38"/>
        <v>0.12964849776130924</v>
      </c>
    </row>
    <row r="44" spans="1:125" ht="30.75" hidden="1" customHeight="1" x14ac:dyDescent="0.25">
      <c r="A44" s="30"/>
      <c r="B44" s="198" t="s">
        <v>144</v>
      </c>
      <c r="C44" s="31" t="s">
        <v>145</v>
      </c>
      <c r="D44" s="32" t="s">
        <v>146</v>
      </c>
      <c r="E44" s="22">
        <v>410</v>
      </c>
      <c r="F44" s="23" t="s">
        <v>127</v>
      </c>
      <c r="G44" s="24">
        <f t="shared" si="29"/>
        <v>13000000</v>
      </c>
      <c r="H44" s="24"/>
      <c r="I44" s="24"/>
      <c r="J44" s="24"/>
      <c r="K44" s="24"/>
      <c r="L44" s="24"/>
      <c r="M44" s="24"/>
      <c r="N44" s="24"/>
      <c r="O44" s="24">
        <v>5000000</v>
      </c>
      <c r="P44" s="24"/>
      <c r="Q44" s="24"/>
      <c r="R44" s="24">
        <v>8000000</v>
      </c>
      <c r="S44" s="24"/>
      <c r="T44" s="24"/>
      <c r="U44" s="24"/>
      <c r="V44" s="24"/>
      <c r="W44" s="24"/>
      <c r="X44" s="24"/>
      <c r="Y44" s="24"/>
      <c r="Z44" s="24"/>
      <c r="AA44" s="24"/>
      <c r="AB44" s="24"/>
      <c r="AC44" s="25">
        <f t="shared" ref="AC44:AC60" si="42">+AD44/G44</f>
        <v>0.15384615384615385</v>
      </c>
      <c r="AD44" s="24">
        <f t="shared" si="30"/>
        <v>2000000</v>
      </c>
      <c r="AE44" s="24"/>
      <c r="AF44" s="24"/>
      <c r="AG44" s="24"/>
      <c r="AH44" s="24"/>
      <c r="AI44" s="24"/>
      <c r="AJ44" s="24"/>
      <c r="AK44" s="24"/>
      <c r="AL44" s="24"/>
      <c r="AM44" s="24"/>
      <c r="AN44" s="24"/>
      <c r="AO44" s="24">
        <f>+'[2]ENERO 2018'!$T$480</f>
        <v>2000000</v>
      </c>
      <c r="AP44" s="24"/>
      <c r="AQ44" s="24"/>
      <c r="AR44" s="24"/>
      <c r="AS44" s="24"/>
      <c r="AT44" s="24"/>
      <c r="AU44" s="24"/>
      <c r="AV44" s="24"/>
      <c r="AW44" s="24"/>
      <c r="AX44" s="24"/>
      <c r="AY44" s="24"/>
      <c r="AZ44" s="25">
        <f t="shared" si="2"/>
        <v>0.84615384615384615</v>
      </c>
      <c r="BA44" s="24">
        <f t="shared" si="39"/>
        <v>11000000</v>
      </c>
      <c r="BB44" s="24">
        <f t="shared" si="31"/>
        <v>0</v>
      </c>
      <c r="BC44" s="24">
        <f t="shared" si="31"/>
        <v>0</v>
      </c>
      <c r="BD44" s="24">
        <f t="shared" si="31"/>
        <v>0</v>
      </c>
      <c r="BE44" s="24">
        <f t="shared" si="31"/>
        <v>0</v>
      </c>
      <c r="BF44" s="24">
        <f t="shared" si="31"/>
        <v>0</v>
      </c>
      <c r="BG44" s="24">
        <f t="shared" si="31"/>
        <v>0</v>
      </c>
      <c r="BH44" s="24">
        <f t="shared" si="31"/>
        <v>0</v>
      </c>
      <c r="BI44" s="24">
        <f t="shared" si="31"/>
        <v>5000000</v>
      </c>
      <c r="BJ44" s="24">
        <f t="shared" si="31"/>
        <v>0</v>
      </c>
      <c r="BK44" s="24">
        <f t="shared" si="31"/>
        <v>0</v>
      </c>
      <c r="BL44" s="24">
        <f t="shared" si="31"/>
        <v>6000000</v>
      </c>
      <c r="BM44" s="24">
        <f t="shared" si="31"/>
        <v>0</v>
      </c>
      <c r="BN44" s="24">
        <f t="shared" si="31"/>
        <v>0</v>
      </c>
      <c r="BO44" s="24">
        <f t="shared" si="31"/>
        <v>0</v>
      </c>
      <c r="BP44" s="24">
        <f t="shared" si="31"/>
        <v>0</v>
      </c>
      <c r="BQ44" s="24">
        <f t="shared" si="31"/>
        <v>0</v>
      </c>
      <c r="BR44" s="24">
        <f t="shared" si="32"/>
        <v>0</v>
      </c>
      <c r="BS44" s="24">
        <f t="shared" si="32"/>
        <v>0</v>
      </c>
      <c r="BT44" s="24">
        <f t="shared" si="32"/>
        <v>0</v>
      </c>
      <c r="BU44" s="24">
        <f t="shared" si="32"/>
        <v>0</v>
      </c>
      <c r="BV44" s="24">
        <f t="shared" si="32"/>
        <v>0</v>
      </c>
      <c r="BW44" s="25">
        <f t="shared" si="22"/>
        <v>0.15384615384615385</v>
      </c>
      <c r="BX44" s="24">
        <f t="shared" si="33"/>
        <v>2000000</v>
      </c>
      <c r="BY44" s="24"/>
      <c r="BZ44" s="24"/>
      <c r="CA44" s="24"/>
      <c r="CB44" s="24"/>
      <c r="CC44" s="24"/>
      <c r="CD44" s="24"/>
      <c r="CE44" s="24"/>
      <c r="CF44" s="24"/>
      <c r="CG44" s="24"/>
      <c r="CH44" s="24"/>
      <c r="CI44" s="24">
        <f>+'[2]ENERO 2018'!$H$478</f>
        <v>2000000</v>
      </c>
      <c r="CJ44" s="24"/>
      <c r="CK44" s="24"/>
      <c r="CL44" s="24"/>
      <c r="CM44" s="24"/>
      <c r="CN44" s="24"/>
      <c r="CO44" s="24"/>
      <c r="CP44" s="24"/>
      <c r="CQ44" s="24"/>
      <c r="CR44" s="24"/>
      <c r="CS44" s="24"/>
      <c r="CT44" s="25">
        <f t="shared" si="7"/>
        <v>0.84615384615384615</v>
      </c>
      <c r="CU44" s="24">
        <f t="shared" si="40"/>
        <v>11000000</v>
      </c>
      <c r="CV44" s="24">
        <f t="shared" si="34"/>
        <v>0</v>
      </c>
      <c r="CW44" s="24">
        <f t="shared" si="34"/>
        <v>0</v>
      </c>
      <c r="CX44" s="24">
        <f t="shared" si="34"/>
        <v>0</v>
      </c>
      <c r="CY44" s="24">
        <f t="shared" si="34"/>
        <v>0</v>
      </c>
      <c r="CZ44" s="24">
        <f t="shared" si="34"/>
        <v>0</v>
      </c>
      <c r="DA44" s="24">
        <f t="shared" si="34"/>
        <v>0</v>
      </c>
      <c r="DB44" s="24">
        <f t="shared" si="34"/>
        <v>0</v>
      </c>
      <c r="DC44" s="24">
        <f t="shared" si="34"/>
        <v>5000000</v>
      </c>
      <c r="DD44" s="24">
        <f t="shared" si="34"/>
        <v>0</v>
      </c>
      <c r="DE44" s="24">
        <f t="shared" si="34"/>
        <v>0</v>
      </c>
      <c r="DF44" s="24">
        <f t="shared" si="34"/>
        <v>6000000</v>
      </c>
      <c r="DG44" s="24">
        <f t="shared" si="34"/>
        <v>0</v>
      </c>
      <c r="DH44" s="24">
        <f t="shared" si="34"/>
        <v>0</v>
      </c>
      <c r="DI44" s="24">
        <f t="shared" si="34"/>
        <v>0</v>
      </c>
      <c r="DJ44" s="24">
        <f t="shared" si="34"/>
        <v>0</v>
      </c>
      <c r="DK44" s="24">
        <f t="shared" si="34"/>
        <v>0</v>
      </c>
      <c r="DL44" s="24">
        <f t="shared" si="35"/>
        <v>0</v>
      </c>
      <c r="DM44" s="24">
        <f t="shared" si="35"/>
        <v>0</v>
      </c>
      <c r="DN44" s="24">
        <f t="shared" si="35"/>
        <v>0</v>
      </c>
      <c r="DO44" s="24">
        <f t="shared" si="35"/>
        <v>0</v>
      </c>
      <c r="DP44" s="24">
        <f t="shared" si="35"/>
        <v>0</v>
      </c>
      <c r="DS44" s="48">
        <f t="shared" si="36"/>
        <v>13000000</v>
      </c>
      <c r="DT44" s="48">
        <f t="shared" si="37"/>
        <v>2000000</v>
      </c>
      <c r="DU44" s="168">
        <f t="shared" si="38"/>
        <v>0.15384615384615385</v>
      </c>
    </row>
    <row r="45" spans="1:125" ht="33" hidden="1" customHeight="1" x14ac:dyDescent="0.25">
      <c r="A45" s="30"/>
      <c r="B45" s="198"/>
      <c r="C45" s="20" t="s">
        <v>147</v>
      </c>
      <c r="D45" s="32" t="s">
        <v>148</v>
      </c>
      <c r="E45" s="22">
        <v>410</v>
      </c>
      <c r="F45" s="23" t="s">
        <v>149</v>
      </c>
      <c r="G45" s="24">
        <f t="shared" si="29"/>
        <v>18000000</v>
      </c>
      <c r="H45" s="24"/>
      <c r="I45" s="24"/>
      <c r="J45" s="24"/>
      <c r="K45" s="24"/>
      <c r="L45" s="24"/>
      <c r="M45" s="24"/>
      <c r="N45" s="24">
        <v>18000000</v>
      </c>
      <c r="O45" s="24"/>
      <c r="P45" s="24"/>
      <c r="Q45" s="24"/>
      <c r="R45" s="24"/>
      <c r="S45" s="24"/>
      <c r="T45" s="24"/>
      <c r="U45" s="24"/>
      <c r="V45" s="24"/>
      <c r="W45" s="24"/>
      <c r="X45" s="24"/>
      <c r="Y45" s="24"/>
      <c r="Z45" s="24"/>
      <c r="AA45" s="24"/>
      <c r="AB45" s="24"/>
      <c r="AC45" s="25">
        <f t="shared" si="42"/>
        <v>0.16666666666666666</v>
      </c>
      <c r="AD45" s="24">
        <f t="shared" si="30"/>
        <v>3000000</v>
      </c>
      <c r="AE45" s="24"/>
      <c r="AF45" s="24"/>
      <c r="AG45" s="24"/>
      <c r="AH45" s="24"/>
      <c r="AI45" s="24"/>
      <c r="AJ45" s="24"/>
      <c r="AK45" s="24">
        <f>+'[2]ENERO 2018'!$P$487</f>
        <v>3000000</v>
      </c>
      <c r="AL45" s="24"/>
      <c r="AM45" s="24"/>
      <c r="AN45" s="24"/>
      <c r="AO45" s="24"/>
      <c r="AP45" s="24"/>
      <c r="AQ45" s="24"/>
      <c r="AR45" s="24"/>
      <c r="AS45" s="24"/>
      <c r="AT45" s="24"/>
      <c r="AU45" s="24"/>
      <c r="AV45" s="24"/>
      <c r="AW45" s="24"/>
      <c r="AX45" s="24"/>
      <c r="AY45" s="24"/>
      <c r="AZ45" s="25">
        <f t="shared" si="2"/>
        <v>0.83333333333333337</v>
      </c>
      <c r="BA45" s="24">
        <f t="shared" si="39"/>
        <v>15000000</v>
      </c>
      <c r="BB45" s="24">
        <f t="shared" si="31"/>
        <v>0</v>
      </c>
      <c r="BC45" s="24">
        <f t="shared" si="31"/>
        <v>0</v>
      </c>
      <c r="BD45" s="24">
        <f t="shared" si="31"/>
        <v>0</v>
      </c>
      <c r="BE45" s="24">
        <f t="shared" si="31"/>
        <v>0</v>
      </c>
      <c r="BF45" s="24">
        <f t="shared" si="31"/>
        <v>0</v>
      </c>
      <c r="BG45" s="24">
        <f t="shared" si="31"/>
        <v>0</v>
      </c>
      <c r="BH45" s="24">
        <f t="shared" si="31"/>
        <v>15000000</v>
      </c>
      <c r="BI45" s="24">
        <f t="shared" si="31"/>
        <v>0</v>
      </c>
      <c r="BJ45" s="24">
        <f t="shared" si="31"/>
        <v>0</v>
      </c>
      <c r="BK45" s="24">
        <f t="shared" si="31"/>
        <v>0</v>
      </c>
      <c r="BL45" s="24">
        <f t="shared" si="31"/>
        <v>0</v>
      </c>
      <c r="BM45" s="24">
        <f t="shared" si="31"/>
        <v>0</v>
      </c>
      <c r="BN45" s="24">
        <f t="shared" si="31"/>
        <v>0</v>
      </c>
      <c r="BO45" s="24">
        <f t="shared" si="31"/>
        <v>0</v>
      </c>
      <c r="BP45" s="24">
        <f t="shared" si="31"/>
        <v>0</v>
      </c>
      <c r="BQ45" s="24">
        <f t="shared" si="31"/>
        <v>0</v>
      </c>
      <c r="BR45" s="24">
        <f t="shared" si="32"/>
        <v>0</v>
      </c>
      <c r="BS45" s="24">
        <f t="shared" si="32"/>
        <v>0</v>
      </c>
      <c r="BT45" s="24">
        <f t="shared" si="32"/>
        <v>0</v>
      </c>
      <c r="BU45" s="24">
        <f t="shared" si="32"/>
        <v>0</v>
      </c>
      <c r="BV45" s="24">
        <f t="shared" si="32"/>
        <v>0</v>
      </c>
      <c r="BW45" s="25">
        <f t="shared" si="22"/>
        <v>0.16666666666666666</v>
      </c>
      <c r="BX45" s="24">
        <f t="shared" si="33"/>
        <v>3000000</v>
      </c>
      <c r="BY45" s="24"/>
      <c r="BZ45" s="24"/>
      <c r="CA45" s="24"/>
      <c r="CB45" s="24"/>
      <c r="CC45" s="24"/>
      <c r="CD45" s="24"/>
      <c r="CE45" s="24">
        <f>+'[2]ENERO 2018'!$H$485</f>
        <v>3000000</v>
      </c>
      <c r="CF45" s="24"/>
      <c r="CG45" s="24"/>
      <c r="CH45" s="24"/>
      <c r="CI45" s="24"/>
      <c r="CJ45" s="24"/>
      <c r="CK45" s="24"/>
      <c r="CL45" s="24"/>
      <c r="CM45" s="24"/>
      <c r="CN45" s="24"/>
      <c r="CO45" s="24"/>
      <c r="CP45" s="24"/>
      <c r="CQ45" s="24"/>
      <c r="CR45" s="24"/>
      <c r="CS45" s="24"/>
      <c r="CT45" s="25">
        <f t="shared" si="7"/>
        <v>0.83333333333333337</v>
      </c>
      <c r="CU45" s="24">
        <f t="shared" si="40"/>
        <v>15000000</v>
      </c>
      <c r="CV45" s="24">
        <f t="shared" si="34"/>
        <v>0</v>
      </c>
      <c r="CW45" s="24">
        <f t="shared" si="34"/>
        <v>0</v>
      </c>
      <c r="CX45" s="24">
        <f t="shared" si="34"/>
        <v>0</v>
      </c>
      <c r="CY45" s="24">
        <f t="shared" si="34"/>
        <v>0</v>
      </c>
      <c r="CZ45" s="24">
        <f t="shared" si="34"/>
        <v>0</v>
      </c>
      <c r="DA45" s="24">
        <f t="shared" si="34"/>
        <v>0</v>
      </c>
      <c r="DB45" s="24">
        <f t="shared" si="34"/>
        <v>15000000</v>
      </c>
      <c r="DC45" s="24">
        <f t="shared" si="34"/>
        <v>0</v>
      </c>
      <c r="DD45" s="24">
        <f t="shared" si="34"/>
        <v>0</v>
      </c>
      <c r="DE45" s="24">
        <f t="shared" si="34"/>
        <v>0</v>
      </c>
      <c r="DF45" s="24">
        <f t="shared" si="34"/>
        <v>0</v>
      </c>
      <c r="DG45" s="24">
        <f t="shared" si="34"/>
        <v>0</v>
      </c>
      <c r="DH45" s="24">
        <f t="shared" si="34"/>
        <v>0</v>
      </c>
      <c r="DI45" s="24">
        <f t="shared" si="34"/>
        <v>0</v>
      </c>
      <c r="DJ45" s="24">
        <f t="shared" si="34"/>
        <v>0</v>
      </c>
      <c r="DK45" s="24">
        <f t="shared" si="34"/>
        <v>0</v>
      </c>
      <c r="DL45" s="24">
        <f t="shared" si="35"/>
        <v>0</v>
      </c>
      <c r="DM45" s="24">
        <f t="shared" si="35"/>
        <v>0</v>
      </c>
      <c r="DN45" s="24">
        <f t="shared" si="35"/>
        <v>0</v>
      </c>
      <c r="DO45" s="24">
        <f t="shared" si="35"/>
        <v>0</v>
      </c>
      <c r="DP45" s="24">
        <f t="shared" si="35"/>
        <v>0</v>
      </c>
      <c r="DS45" s="48">
        <f t="shared" si="36"/>
        <v>18000000</v>
      </c>
      <c r="DT45" s="48">
        <f t="shared" si="37"/>
        <v>3000000</v>
      </c>
      <c r="DU45" s="168">
        <f t="shared" si="38"/>
        <v>0.16666666666666666</v>
      </c>
    </row>
    <row r="46" spans="1:125" ht="52.5" hidden="1" customHeight="1" x14ac:dyDescent="0.25">
      <c r="A46" s="30"/>
      <c r="B46" s="198"/>
      <c r="C46" s="20" t="s">
        <v>150</v>
      </c>
      <c r="D46" s="32" t="s">
        <v>151</v>
      </c>
      <c r="E46" s="22">
        <v>410</v>
      </c>
      <c r="F46" s="23" t="s">
        <v>152</v>
      </c>
      <c r="G46" s="24">
        <f t="shared" si="29"/>
        <v>117000000</v>
      </c>
      <c r="H46" s="24"/>
      <c r="I46" s="24">
        <v>50000000</v>
      </c>
      <c r="J46" s="24"/>
      <c r="K46" s="24"/>
      <c r="L46" s="24"/>
      <c r="M46" s="24"/>
      <c r="N46" s="24"/>
      <c r="O46" s="24"/>
      <c r="P46" s="24"/>
      <c r="Q46" s="24"/>
      <c r="R46" s="24"/>
      <c r="S46" s="24"/>
      <c r="T46" s="24"/>
      <c r="U46" s="24"/>
      <c r="V46" s="24"/>
      <c r="W46" s="24"/>
      <c r="X46" s="24"/>
      <c r="Y46" s="24"/>
      <c r="Z46" s="24"/>
      <c r="AA46" s="24"/>
      <c r="AB46" s="24">
        <v>67000000</v>
      </c>
      <c r="AC46" s="25">
        <f t="shared" si="42"/>
        <v>8.6321025641025645E-2</v>
      </c>
      <c r="AD46" s="24">
        <f t="shared" si="30"/>
        <v>10099560</v>
      </c>
      <c r="AE46" s="24"/>
      <c r="AF46" s="24">
        <f>+'[1]FEBRERO 2018'!$K$555</f>
        <v>7099560</v>
      </c>
      <c r="AG46" s="24"/>
      <c r="AH46" s="24"/>
      <c r="AI46" s="24"/>
      <c r="AJ46" s="24"/>
      <c r="AK46" s="24"/>
      <c r="AL46" s="24"/>
      <c r="AM46" s="24"/>
      <c r="AN46" s="24"/>
      <c r="AO46" s="24"/>
      <c r="AP46" s="24"/>
      <c r="AQ46" s="24"/>
      <c r="AR46" s="24"/>
      <c r="AS46" s="24"/>
      <c r="AT46" s="24"/>
      <c r="AU46" s="24"/>
      <c r="AV46" s="24"/>
      <c r="AW46" s="24"/>
      <c r="AX46" s="24"/>
      <c r="AY46" s="24">
        <f>+'[2]ENERO 2018'!$AF$494</f>
        <v>3000000</v>
      </c>
      <c r="AZ46" s="25">
        <f t="shared" si="2"/>
        <v>0.91367897435897438</v>
      </c>
      <c r="BA46" s="24">
        <f t="shared" si="39"/>
        <v>106900440</v>
      </c>
      <c r="BB46" s="24">
        <f t="shared" si="31"/>
        <v>0</v>
      </c>
      <c r="BC46" s="24">
        <f t="shared" si="31"/>
        <v>42900440</v>
      </c>
      <c r="BD46" s="24">
        <f t="shared" si="31"/>
        <v>0</v>
      </c>
      <c r="BE46" s="24">
        <f t="shared" si="31"/>
        <v>0</v>
      </c>
      <c r="BF46" s="24">
        <f t="shared" si="31"/>
        <v>0</v>
      </c>
      <c r="BG46" s="24">
        <f t="shared" si="31"/>
        <v>0</v>
      </c>
      <c r="BH46" s="24">
        <f t="shared" si="31"/>
        <v>0</v>
      </c>
      <c r="BI46" s="24">
        <f t="shared" si="31"/>
        <v>0</v>
      </c>
      <c r="BJ46" s="24">
        <f t="shared" si="31"/>
        <v>0</v>
      </c>
      <c r="BK46" s="24">
        <f t="shared" si="31"/>
        <v>0</v>
      </c>
      <c r="BL46" s="24">
        <f t="shared" si="31"/>
        <v>0</v>
      </c>
      <c r="BM46" s="24">
        <f t="shared" si="31"/>
        <v>0</v>
      </c>
      <c r="BN46" s="24">
        <f t="shared" si="31"/>
        <v>0</v>
      </c>
      <c r="BO46" s="24">
        <f t="shared" si="31"/>
        <v>0</v>
      </c>
      <c r="BP46" s="24">
        <f t="shared" si="31"/>
        <v>0</v>
      </c>
      <c r="BQ46" s="24">
        <f t="shared" si="31"/>
        <v>0</v>
      </c>
      <c r="BR46" s="24">
        <f t="shared" si="32"/>
        <v>0</v>
      </c>
      <c r="BS46" s="24">
        <f t="shared" si="32"/>
        <v>0</v>
      </c>
      <c r="BT46" s="24">
        <f t="shared" si="32"/>
        <v>0</v>
      </c>
      <c r="BU46" s="24">
        <f t="shared" si="32"/>
        <v>0</v>
      </c>
      <c r="BV46" s="24">
        <f t="shared" si="32"/>
        <v>64000000</v>
      </c>
      <c r="BW46" s="25">
        <f t="shared" si="22"/>
        <v>2.3714188034188035E-2</v>
      </c>
      <c r="BX46" s="24">
        <f t="shared" si="33"/>
        <v>2774560</v>
      </c>
      <c r="BY46" s="24"/>
      <c r="BZ46" s="24">
        <f>+'[1]FEBRERO 2018'!$H$553</f>
        <v>2774560</v>
      </c>
      <c r="CA46" s="24"/>
      <c r="CB46" s="24"/>
      <c r="CC46" s="24"/>
      <c r="CD46" s="24"/>
      <c r="CE46" s="24"/>
      <c r="CF46" s="24"/>
      <c r="CG46" s="24"/>
      <c r="CH46" s="24"/>
      <c r="CI46" s="24"/>
      <c r="CJ46" s="24"/>
      <c r="CK46" s="24"/>
      <c r="CL46" s="24"/>
      <c r="CM46" s="24"/>
      <c r="CN46" s="24"/>
      <c r="CO46" s="24"/>
      <c r="CP46" s="24"/>
      <c r="CQ46" s="24"/>
      <c r="CR46" s="24"/>
      <c r="CS46" s="24"/>
      <c r="CT46" s="25">
        <f t="shared" si="7"/>
        <v>0.97628581196581199</v>
      </c>
      <c r="CU46" s="24">
        <f t="shared" si="40"/>
        <v>114225440</v>
      </c>
      <c r="CV46" s="24">
        <f t="shared" si="34"/>
        <v>0</v>
      </c>
      <c r="CW46" s="24">
        <f t="shared" si="34"/>
        <v>47225440</v>
      </c>
      <c r="CX46" s="24">
        <f t="shared" si="34"/>
        <v>0</v>
      </c>
      <c r="CY46" s="24">
        <f t="shared" si="34"/>
        <v>0</v>
      </c>
      <c r="CZ46" s="24">
        <f t="shared" si="34"/>
        <v>0</v>
      </c>
      <c r="DA46" s="24">
        <f t="shared" si="34"/>
        <v>0</v>
      </c>
      <c r="DB46" s="24">
        <f t="shared" si="34"/>
        <v>0</v>
      </c>
      <c r="DC46" s="24">
        <f t="shared" si="34"/>
        <v>0</v>
      </c>
      <c r="DD46" s="24">
        <f t="shared" si="34"/>
        <v>0</v>
      </c>
      <c r="DE46" s="24">
        <f t="shared" si="34"/>
        <v>0</v>
      </c>
      <c r="DF46" s="24">
        <f t="shared" si="34"/>
        <v>0</v>
      </c>
      <c r="DG46" s="24">
        <f t="shared" si="34"/>
        <v>0</v>
      </c>
      <c r="DH46" s="24">
        <f t="shared" si="34"/>
        <v>0</v>
      </c>
      <c r="DI46" s="24">
        <f t="shared" si="34"/>
        <v>0</v>
      </c>
      <c r="DJ46" s="24">
        <f t="shared" si="34"/>
        <v>0</v>
      </c>
      <c r="DK46" s="24">
        <f t="shared" si="34"/>
        <v>0</v>
      </c>
      <c r="DL46" s="24">
        <f t="shared" si="35"/>
        <v>0</v>
      </c>
      <c r="DM46" s="24">
        <f t="shared" si="35"/>
        <v>0</v>
      </c>
      <c r="DN46" s="24">
        <f t="shared" si="35"/>
        <v>0</v>
      </c>
      <c r="DO46" s="24">
        <f t="shared" si="35"/>
        <v>0</v>
      </c>
      <c r="DP46" s="24">
        <f t="shared" si="35"/>
        <v>67000000</v>
      </c>
      <c r="DS46" s="48">
        <f t="shared" si="36"/>
        <v>117000000</v>
      </c>
      <c r="DT46" s="48">
        <f t="shared" si="37"/>
        <v>2774560</v>
      </c>
      <c r="DU46" s="168">
        <f t="shared" si="38"/>
        <v>2.3714188034188035E-2</v>
      </c>
    </row>
    <row r="47" spans="1:125" ht="35.25" hidden="1" customHeight="1" x14ac:dyDescent="0.25">
      <c r="A47" s="30"/>
      <c r="B47" s="198"/>
      <c r="C47" s="20" t="s">
        <v>153</v>
      </c>
      <c r="D47" s="32" t="s">
        <v>154</v>
      </c>
      <c r="E47" s="22">
        <v>410</v>
      </c>
      <c r="F47" s="23" t="s">
        <v>155</v>
      </c>
      <c r="G47" s="24">
        <f t="shared" si="29"/>
        <v>5000000</v>
      </c>
      <c r="H47" s="24"/>
      <c r="I47" s="24"/>
      <c r="J47" s="24"/>
      <c r="K47" s="24"/>
      <c r="L47" s="24"/>
      <c r="M47" s="24"/>
      <c r="N47" s="24"/>
      <c r="O47" s="24"/>
      <c r="P47" s="24"/>
      <c r="Q47" s="24"/>
      <c r="R47" s="24"/>
      <c r="S47" s="24"/>
      <c r="T47" s="24"/>
      <c r="U47" s="24"/>
      <c r="V47" s="24"/>
      <c r="W47" s="24"/>
      <c r="X47" s="24"/>
      <c r="Y47" s="24"/>
      <c r="Z47" s="24"/>
      <c r="AA47" s="24"/>
      <c r="AB47" s="24">
        <v>5000000</v>
      </c>
      <c r="AC47" s="25">
        <f t="shared" si="42"/>
        <v>0.25019059999999999</v>
      </c>
      <c r="AD47" s="24">
        <f t="shared" si="30"/>
        <v>1250953</v>
      </c>
      <c r="AE47" s="24"/>
      <c r="AF47" s="24"/>
      <c r="AG47" s="24"/>
      <c r="AH47" s="24"/>
      <c r="AI47" s="24"/>
      <c r="AJ47" s="24"/>
      <c r="AK47" s="24"/>
      <c r="AL47" s="24"/>
      <c r="AM47" s="24"/>
      <c r="AN47" s="24"/>
      <c r="AO47" s="24"/>
      <c r="AP47" s="24"/>
      <c r="AQ47" s="24"/>
      <c r="AR47" s="24"/>
      <c r="AS47" s="24"/>
      <c r="AT47" s="24"/>
      <c r="AU47" s="24"/>
      <c r="AV47" s="24"/>
      <c r="AW47" s="24"/>
      <c r="AX47" s="24"/>
      <c r="AY47" s="24">
        <f>+'[1]FEBRERO 2018'!$G$564</f>
        <v>1250953</v>
      </c>
      <c r="AZ47" s="25">
        <f t="shared" si="2"/>
        <v>0.74980939999999996</v>
      </c>
      <c r="BA47" s="24">
        <f t="shared" si="39"/>
        <v>3749047</v>
      </c>
      <c r="BB47" s="24">
        <f t="shared" si="31"/>
        <v>0</v>
      </c>
      <c r="BC47" s="24">
        <f t="shared" si="31"/>
        <v>0</v>
      </c>
      <c r="BD47" s="24">
        <f t="shared" si="31"/>
        <v>0</v>
      </c>
      <c r="BE47" s="24">
        <f t="shared" si="31"/>
        <v>0</v>
      </c>
      <c r="BF47" s="24">
        <f t="shared" si="31"/>
        <v>0</v>
      </c>
      <c r="BG47" s="24">
        <f t="shared" si="31"/>
        <v>0</v>
      </c>
      <c r="BH47" s="24">
        <f t="shared" si="31"/>
        <v>0</v>
      </c>
      <c r="BI47" s="24">
        <f t="shared" si="31"/>
        <v>0</v>
      </c>
      <c r="BJ47" s="24">
        <f t="shared" si="31"/>
        <v>0</v>
      </c>
      <c r="BK47" s="24">
        <f t="shared" si="31"/>
        <v>0</v>
      </c>
      <c r="BL47" s="24">
        <f t="shared" si="31"/>
        <v>0</v>
      </c>
      <c r="BM47" s="24">
        <f t="shared" si="31"/>
        <v>0</v>
      </c>
      <c r="BN47" s="24">
        <f t="shared" si="31"/>
        <v>0</v>
      </c>
      <c r="BO47" s="24">
        <f t="shared" si="31"/>
        <v>0</v>
      </c>
      <c r="BP47" s="24">
        <f t="shared" si="31"/>
        <v>0</v>
      </c>
      <c r="BQ47" s="24">
        <f t="shared" si="31"/>
        <v>0</v>
      </c>
      <c r="BR47" s="24">
        <f t="shared" si="32"/>
        <v>0</v>
      </c>
      <c r="BS47" s="24">
        <f t="shared" si="32"/>
        <v>0</v>
      </c>
      <c r="BT47" s="24">
        <f t="shared" si="32"/>
        <v>0</v>
      </c>
      <c r="BU47" s="24">
        <f t="shared" si="32"/>
        <v>0</v>
      </c>
      <c r="BV47" s="24">
        <f t="shared" si="32"/>
        <v>3749047</v>
      </c>
      <c r="BW47" s="25">
        <f t="shared" si="22"/>
        <v>0.25019059999999999</v>
      </c>
      <c r="BX47" s="24">
        <f t="shared" si="33"/>
        <v>1250953</v>
      </c>
      <c r="BY47" s="24"/>
      <c r="BZ47" s="24"/>
      <c r="CA47" s="24"/>
      <c r="CB47" s="24"/>
      <c r="CC47" s="24"/>
      <c r="CD47" s="24"/>
      <c r="CE47" s="24"/>
      <c r="CF47" s="24"/>
      <c r="CG47" s="24"/>
      <c r="CH47" s="24"/>
      <c r="CI47" s="24"/>
      <c r="CJ47" s="24"/>
      <c r="CK47" s="24"/>
      <c r="CL47" s="24"/>
      <c r="CM47" s="24"/>
      <c r="CN47" s="24"/>
      <c r="CO47" s="24"/>
      <c r="CP47" s="24"/>
      <c r="CQ47" s="24"/>
      <c r="CR47" s="24"/>
      <c r="CS47" s="24">
        <f>+'[1]FEBRERO 2018'!$H$564</f>
        <v>1250953</v>
      </c>
      <c r="CT47" s="25">
        <f t="shared" si="7"/>
        <v>0.74980939999999996</v>
      </c>
      <c r="CU47" s="24">
        <f t="shared" si="40"/>
        <v>3749047</v>
      </c>
      <c r="CV47" s="24">
        <f t="shared" si="34"/>
        <v>0</v>
      </c>
      <c r="CW47" s="24">
        <f t="shared" si="34"/>
        <v>0</v>
      </c>
      <c r="CX47" s="24">
        <f t="shared" si="34"/>
        <v>0</v>
      </c>
      <c r="CY47" s="24">
        <f t="shared" si="34"/>
        <v>0</v>
      </c>
      <c r="CZ47" s="24">
        <f t="shared" si="34"/>
        <v>0</v>
      </c>
      <c r="DA47" s="24">
        <f t="shared" si="34"/>
        <v>0</v>
      </c>
      <c r="DB47" s="24">
        <f t="shared" si="34"/>
        <v>0</v>
      </c>
      <c r="DC47" s="24">
        <f t="shared" si="34"/>
        <v>0</v>
      </c>
      <c r="DD47" s="24">
        <f t="shared" si="34"/>
        <v>0</v>
      </c>
      <c r="DE47" s="24">
        <f t="shared" si="34"/>
        <v>0</v>
      </c>
      <c r="DF47" s="24">
        <f t="shared" si="34"/>
        <v>0</v>
      </c>
      <c r="DG47" s="24">
        <f t="shared" si="34"/>
        <v>0</v>
      </c>
      <c r="DH47" s="24">
        <f t="shared" si="34"/>
        <v>0</v>
      </c>
      <c r="DI47" s="24">
        <f t="shared" si="34"/>
        <v>0</v>
      </c>
      <c r="DJ47" s="24">
        <f t="shared" si="34"/>
        <v>0</v>
      </c>
      <c r="DK47" s="24">
        <f t="shared" si="34"/>
        <v>0</v>
      </c>
      <c r="DL47" s="24">
        <f t="shared" si="35"/>
        <v>0</v>
      </c>
      <c r="DM47" s="24">
        <f t="shared" si="35"/>
        <v>0</v>
      </c>
      <c r="DN47" s="24">
        <f t="shared" si="35"/>
        <v>0</v>
      </c>
      <c r="DO47" s="24">
        <f t="shared" si="35"/>
        <v>0</v>
      </c>
      <c r="DP47" s="24">
        <f t="shared" si="35"/>
        <v>3749047</v>
      </c>
      <c r="DS47" s="48">
        <f t="shared" si="36"/>
        <v>5000000</v>
      </c>
      <c r="DT47" s="48">
        <f t="shared" si="37"/>
        <v>1250953</v>
      </c>
      <c r="DU47" s="168">
        <f t="shared" si="38"/>
        <v>0.25019059999999999</v>
      </c>
    </row>
    <row r="48" spans="1:125" ht="55.5" hidden="1" customHeight="1" x14ac:dyDescent="0.25">
      <c r="A48" s="30"/>
      <c r="B48" s="198"/>
      <c r="C48" s="20" t="s">
        <v>156</v>
      </c>
      <c r="D48" s="32" t="s">
        <v>157</v>
      </c>
      <c r="E48" s="22">
        <v>410</v>
      </c>
      <c r="F48" s="23" t="s">
        <v>127</v>
      </c>
      <c r="G48" s="24">
        <f t="shared" si="29"/>
        <v>203780728</v>
      </c>
      <c r="H48" s="24"/>
      <c r="I48" s="24">
        <v>150000000</v>
      </c>
      <c r="J48" s="24"/>
      <c r="K48" s="24"/>
      <c r="L48" s="24"/>
      <c r="M48" s="24"/>
      <c r="N48" s="24"/>
      <c r="O48" s="24"/>
      <c r="P48" s="24"/>
      <c r="Q48" s="24"/>
      <c r="R48" s="24"/>
      <c r="S48" s="24"/>
      <c r="T48" s="24"/>
      <c r="U48" s="24"/>
      <c r="V48" s="24"/>
      <c r="W48" s="24"/>
      <c r="X48" s="24"/>
      <c r="Y48" s="24"/>
      <c r="Z48" s="24"/>
      <c r="AA48" s="24">
        <v>53780728</v>
      </c>
      <c r="AB48" s="24"/>
      <c r="AC48" s="25">
        <f>+AD48/G48</f>
        <v>0.73608530832218833</v>
      </c>
      <c r="AD48" s="24">
        <f t="shared" si="30"/>
        <v>150000000</v>
      </c>
      <c r="AE48" s="24"/>
      <c r="AF48" s="24">
        <f>+'[2]ENERO 2018'!$K$527</f>
        <v>150000000</v>
      </c>
      <c r="AG48" s="24"/>
      <c r="AH48" s="24"/>
      <c r="AI48" s="24"/>
      <c r="AJ48" s="24"/>
      <c r="AK48" s="24"/>
      <c r="AL48" s="24"/>
      <c r="AM48" s="24"/>
      <c r="AN48" s="24"/>
      <c r="AO48" s="24"/>
      <c r="AP48" s="24"/>
      <c r="AQ48" s="24"/>
      <c r="AR48" s="24"/>
      <c r="AS48" s="24"/>
      <c r="AT48" s="24"/>
      <c r="AU48" s="24"/>
      <c r="AV48" s="24"/>
      <c r="AW48" s="24"/>
      <c r="AX48" s="24"/>
      <c r="AY48" s="24"/>
      <c r="AZ48" s="25">
        <f>1-AC48</f>
        <v>0.26391469167781167</v>
      </c>
      <c r="BA48" s="24">
        <f t="shared" si="39"/>
        <v>53780728</v>
      </c>
      <c r="BB48" s="24">
        <f>H48-AE48</f>
        <v>0</v>
      </c>
      <c r="BC48" s="24">
        <f>I48-AF48</f>
        <v>0</v>
      </c>
      <c r="BD48" s="24">
        <f t="shared" si="31"/>
        <v>0</v>
      </c>
      <c r="BE48" s="24">
        <f t="shared" si="31"/>
        <v>0</v>
      </c>
      <c r="BF48" s="24">
        <f t="shared" si="31"/>
        <v>0</v>
      </c>
      <c r="BG48" s="24">
        <f t="shared" si="31"/>
        <v>0</v>
      </c>
      <c r="BH48" s="24">
        <f t="shared" si="31"/>
        <v>0</v>
      </c>
      <c r="BI48" s="24">
        <f t="shared" si="31"/>
        <v>0</v>
      </c>
      <c r="BJ48" s="24">
        <f t="shared" si="31"/>
        <v>0</v>
      </c>
      <c r="BK48" s="24">
        <f t="shared" si="31"/>
        <v>0</v>
      </c>
      <c r="BL48" s="24">
        <f t="shared" si="31"/>
        <v>0</v>
      </c>
      <c r="BM48" s="24">
        <f t="shared" si="31"/>
        <v>0</v>
      </c>
      <c r="BN48" s="24">
        <f t="shared" si="31"/>
        <v>0</v>
      </c>
      <c r="BO48" s="24">
        <f t="shared" si="31"/>
        <v>0</v>
      </c>
      <c r="BP48" s="24">
        <f t="shared" si="31"/>
        <v>0</v>
      </c>
      <c r="BQ48" s="24">
        <f t="shared" si="31"/>
        <v>0</v>
      </c>
      <c r="BR48" s="24">
        <f t="shared" si="32"/>
        <v>0</v>
      </c>
      <c r="BS48" s="24">
        <f t="shared" si="32"/>
        <v>0</v>
      </c>
      <c r="BT48" s="24">
        <f t="shared" si="32"/>
        <v>0</v>
      </c>
      <c r="BU48" s="24">
        <f t="shared" si="32"/>
        <v>53780728</v>
      </c>
      <c r="BV48" s="24">
        <f t="shared" si="32"/>
        <v>0</v>
      </c>
      <c r="BW48" s="25">
        <f>+BX48/G48</f>
        <v>0.27536407171928445</v>
      </c>
      <c r="BX48" s="24">
        <f>SUM(BY48:CS48)</f>
        <v>56113891</v>
      </c>
      <c r="BY48" s="24"/>
      <c r="BZ48" s="24">
        <f>+'[1]FEBRERO 2018'!$H$571</f>
        <v>56113891</v>
      </c>
      <c r="CA48" s="24"/>
      <c r="CB48" s="24"/>
      <c r="CC48" s="24"/>
      <c r="CD48" s="24"/>
      <c r="CE48" s="24"/>
      <c r="CF48" s="24"/>
      <c r="CG48" s="24"/>
      <c r="CH48" s="24"/>
      <c r="CI48" s="24"/>
      <c r="CJ48" s="24"/>
      <c r="CK48" s="24"/>
      <c r="CL48" s="24"/>
      <c r="CM48" s="24"/>
      <c r="CN48" s="24"/>
      <c r="CO48" s="24"/>
      <c r="CP48" s="24"/>
      <c r="CQ48" s="24"/>
      <c r="CR48" s="24"/>
      <c r="CS48" s="24"/>
      <c r="CT48" s="25">
        <f>1-BW48</f>
        <v>0.72463592828071555</v>
      </c>
      <c r="CU48" s="24">
        <f t="shared" si="40"/>
        <v>147666837</v>
      </c>
      <c r="CV48" s="24">
        <f>H48-BY48</f>
        <v>0</v>
      </c>
      <c r="CW48" s="24">
        <f>I48-BZ48</f>
        <v>93886109</v>
      </c>
      <c r="CX48" s="24">
        <f t="shared" si="34"/>
        <v>0</v>
      </c>
      <c r="CY48" s="24">
        <f t="shared" si="34"/>
        <v>0</v>
      </c>
      <c r="CZ48" s="24">
        <f t="shared" si="34"/>
        <v>0</v>
      </c>
      <c r="DA48" s="24">
        <f t="shared" si="34"/>
        <v>0</v>
      </c>
      <c r="DB48" s="24">
        <f t="shared" si="34"/>
        <v>0</v>
      </c>
      <c r="DC48" s="24">
        <f t="shared" si="34"/>
        <v>0</v>
      </c>
      <c r="DD48" s="24">
        <f t="shared" si="34"/>
        <v>0</v>
      </c>
      <c r="DE48" s="24">
        <f t="shared" si="34"/>
        <v>0</v>
      </c>
      <c r="DF48" s="24">
        <f t="shared" si="34"/>
        <v>0</v>
      </c>
      <c r="DG48" s="24">
        <f t="shared" si="34"/>
        <v>0</v>
      </c>
      <c r="DH48" s="24">
        <f t="shared" si="34"/>
        <v>0</v>
      </c>
      <c r="DI48" s="24">
        <f t="shared" si="34"/>
        <v>0</v>
      </c>
      <c r="DJ48" s="24">
        <f t="shared" si="34"/>
        <v>0</v>
      </c>
      <c r="DK48" s="24">
        <f t="shared" si="34"/>
        <v>0</v>
      </c>
      <c r="DL48" s="24">
        <f t="shared" si="35"/>
        <v>0</v>
      </c>
      <c r="DM48" s="24">
        <f t="shared" si="35"/>
        <v>0</v>
      </c>
      <c r="DN48" s="24">
        <f t="shared" si="35"/>
        <v>0</v>
      </c>
      <c r="DO48" s="24">
        <f t="shared" si="35"/>
        <v>53780728</v>
      </c>
      <c r="DP48" s="24">
        <f t="shared" si="35"/>
        <v>0</v>
      </c>
      <c r="DS48" s="48">
        <f t="shared" si="36"/>
        <v>203780728</v>
      </c>
      <c r="DT48" s="48">
        <f t="shared" si="37"/>
        <v>56113891</v>
      </c>
      <c r="DU48" s="168">
        <f t="shared" si="38"/>
        <v>0.27536407171928445</v>
      </c>
    </row>
    <row r="49" spans="1:125" ht="60" hidden="1" customHeight="1" x14ac:dyDescent="0.25">
      <c r="A49" s="30"/>
      <c r="B49" s="198"/>
      <c r="C49" s="20" t="s">
        <v>158</v>
      </c>
      <c r="D49" s="21" t="s">
        <v>159</v>
      </c>
      <c r="E49" s="22">
        <v>410</v>
      </c>
      <c r="F49" s="23" t="s">
        <v>160</v>
      </c>
      <c r="G49" s="24">
        <f t="shared" si="29"/>
        <v>3000000</v>
      </c>
      <c r="H49" s="24"/>
      <c r="I49" s="24">
        <v>3000000</v>
      </c>
      <c r="J49" s="24"/>
      <c r="K49" s="24"/>
      <c r="L49" s="24"/>
      <c r="M49" s="24"/>
      <c r="N49" s="24"/>
      <c r="O49" s="24"/>
      <c r="P49" s="24"/>
      <c r="Q49" s="24"/>
      <c r="R49" s="24"/>
      <c r="S49" s="24"/>
      <c r="T49" s="24"/>
      <c r="U49" s="24"/>
      <c r="V49" s="24"/>
      <c r="W49" s="24"/>
      <c r="X49" s="24"/>
      <c r="Y49" s="24"/>
      <c r="Z49" s="24"/>
      <c r="AA49" s="24"/>
      <c r="AB49" s="24"/>
      <c r="AC49" s="25">
        <f t="shared" si="42"/>
        <v>0</v>
      </c>
      <c r="AD49" s="24">
        <f t="shared" si="30"/>
        <v>0</v>
      </c>
      <c r="AE49" s="24"/>
      <c r="AF49" s="24"/>
      <c r="AG49" s="24"/>
      <c r="AH49" s="24"/>
      <c r="AI49" s="24"/>
      <c r="AJ49" s="24"/>
      <c r="AK49" s="24"/>
      <c r="AL49" s="24"/>
      <c r="AM49" s="24"/>
      <c r="AN49" s="24"/>
      <c r="AO49" s="24"/>
      <c r="AP49" s="24"/>
      <c r="AQ49" s="24"/>
      <c r="AR49" s="24"/>
      <c r="AS49" s="24"/>
      <c r="AT49" s="24"/>
      <c r="AU49" s="24"/>
      <c r="AV49" s="24"/>
      <c r="AW49" s="24"/>
      <c r="AX49" s="24"/>
      <c r="AY49" s="24"/>
      <c r="AZ49" s="25">
        <f t="shared" si="2"/>
        <v>1</v>
      </c>
      <c r="BA49" s="24">
        <f t="shared" si="39"/>
        <v>3000000</v>
      </c>
      <c r="BB49" s="24">
        <f t="shared" si="31"/>
        <v>0</v>
      </c>
      <c r="BC49" s="24">
        <f t="shared" si="31"/>
        <v>3000000</v>
      </c>
      <c r="BD49" s="24">
        <f t="shared" si="31"/>
        <v>0</v>
      </c>
      <c r="BE49" s="24">
        <f t="shared" si="31"/>
        <v>0</v>
      </c>
      <c r="BF49" s="24">
        <f t="shared" si="31"/>
        <v>0</v>
      </c>
      <c r="BG49" s="24">
        <f t="shared" si="31"/>
        <v>0</v>
      </c>
      <c r="BH49" s="24">
        <f t="shared" si="31"/>
        <v>0</v>
      </c>
      <c r="BI49" s="24">
        <f t="shared" si="31"/>
        <v>0</v>
      </c>
      <c r="BJ49" s="24">
        <f t="shared" si="31"/>
        <v>0</v>
      </c>
      <c r="BK49" s="24">
        <f t="shared" si="31"/>
        <v>0</v>
      </c>
      <c r="BL49" s="24">
        <f t="shared" si="31"/>
        <v>0</v>
      </c>
      <c r="BM49" s="24">
        <f t="shared" si="31"/>
        <v>0</v>
      </c>
      <c r="BN49" s="24">
        <f t="shared" si="31"/>
        <v>0</v>
      </c>
      <c r="BO49" s="24">
        <f t="shared" si="31"/>
        <v>0</v>
      </c>
      <c r="BP49" s="24">
        <f t="shared" si="31"/>
        <v>0</v>
      </c>
      <c r="BQ49" s="24">
        <f t="shared" si="31"/>
        <v>0</v>
      </c>
      <c r="BR49" s="24">
        <f t="shared" si="32"/>
        <v>0</v>
      </c>
      <c r="BS49" s="24">
        <f t="shared" si="32"/>
        <v>0</v>
      </c>
      <c r="BT49" s="24">
        <f t="shared" si="32"/>
        <v>0</v>
      </c>
      <c r="BU49" s="24">
        <f t="shared" si="32"/>
        <v>0</v>
      </c>
      <c r="BV49" s="24">
        <f t="shared" si="32"/>
        <v>0</v>
      </c>
      <c r="BW49" s="25">
        <f t="shared" si="22"/>
        <v>0</v>
      </c>
      <c r="BX49" s="24">
        <f t="shared" si="33"/>
        <v>0</v>
      </c>
      <c r="BY49" s="24"/>
      <c r="BZ49" s="24"/>
      <c r="CA49" s="24"/>
      <c r="CB49" s="24"/>
      <c r="CC49" s="24"/>
      <c r="CD49" s="24"/>
      <c r="CE49" s="24"/>
      <c r="CF49" s="24"/>
      <c r="CG49" s="24"/>
      <c r="CH49" s="24"/>
      <c r="CI49" s="24"/>
      <c r="CJ49" s="24"/>
      <c r="CK49" s="24"/>
      <c r="CL49" s="24"/>
      <c r="CM49" s="24"/>
      <c r="CN49" s="24"/>
      <c r="CO49" s="24"/>
      <c r="CP49" s="24"/>
      <c r="CQ49" s="24"/>
      <c r="CR49" s="24"/>
      <c r="CS49" s="24"/>
      <c r="CT49" s="25">
        <f t="shared" si="7"/>
        <v>1</v>
      </c>
      <c r="CU49" s="24">
        <f t="shared" si="40"/>
        <v>3000000</v>
      </c>
      <c r="CV49" s="24">
        <f t="shared" si="34"/>
        <v>0</v>
      </c>
      <c r="CW49" s="24">
        <f t="shared" si="34"/>
        <v>3000000</v>
      </c>
      <c r="CX49" s="24">
        <f t="shared" si="34"/>
        <v>0</v>
      </c>
      <c r="CY49" s="24">
        <f t="shared" si="34"/>
        <v>0</v>
      </c>
      <c r="CZ49" s="24">
        <f t="shared" si="34"/>
        <v>0</v>
      </c>
      <c r="DA49" s="24">
        <f t="shared" si="34"/>
        <v>0</v>
      </c>
      <c r="DB49" s="24">
        <f t="shared" si="34"/>
        <v>0</v>
      </c>
      <c r="DC49" s="24">
        <f t="shared" si="34"/>
        <v>0</v>
      </c>
      <c r="DD49" s="24">
        <f t="shared" si="34"/>
        <v>0</v>
      </c>
      <c r="DE49" s="24">
        <f t="shared" si="34"/>
        <v>0</v>
      </c>
      <c r="DF49" s="24">
        <f t="shared" si="34"/>
        <v>0</v>
      </c>
      <c r="DG49" s="24">
        <f t="shared" si="34"/>
        <v>0</v>
      </c>
      <c r="DH49" s="24">
        <f t="shared" si="34"/>
        <v>0</v>
      </c>
      <c r="DI49" s="24">
        <f t="shared" si="34"/>
        <v>0</v>
      </c>
      <c r="DJ49" s="24">
        <f t="shared" si="34"/>
        <v>0</v>
      </c>
      <c r="DK49" s="24">
        <f t="shared" si="34"/>
        <v>0</v>
      </c>
      <c r="DL49" s="24">
        <f t="shared" si="35"/>
        <v>0</v>
      </c>
      <c r="DM49" s="24">
        <f t="shared" si="35"/>
        <v>0</v>
      </c>
      <c r="DN49" s="24">
        <f t="shared" si="35"/>
        <v>0</v>
      </c>
      <c r="DO49" s="24">
        <f t="shared" si="35"/>
        <v>0</v>
      </c>
      <c r="DP49" s="24">
        <f t="shared" si="35"/>
        <v>0</v>
      </c>
      <c r="DS49" s="48">
        <f t="shared" si="36"/>
        <v>3000000</v>
      </c>
      <c r="DT49" s="48">
        <f t="shared" si="37"/>
        <v>0</v>
      </c>
      <c r="DU49" s="168">
        <f t="shared" si="38"/>
        <v>0</v>
      </c>
    </row>
    <row r="50" spans="1:125" ht="59.25" hidden="1" customHeight="1" x14ac:dyDescent="0.25">
      <c r="A50" s="30"/>
      <c r="B50" s="198"/>
      <c r="C50" s="20" t="s">
        <v>161</v>
      </c>
      <c r="D50" s="32" t="s">
        <v>162</v>
      </c>
      <c r="E50" s="22">
        <v>410</v>
      </c>
      <c r="F50" s="23" t="s">
        <v>163</v>
      </c>
      <c r="G50" s="24">
        <f t="shared" si="29"/>
        <v>177160459</v>
      </c>
      <c r="H50" s="24"/>
      <c r="I50" s="24">
        <v>80000000</v>
      </c>
      <c r="J50" s="24">
        <v>2160459</v>
      </c>
      <c r="K50" s="24"/>
      <c r="L50" s="24"/>
      <c r="M50" s="24"/>
      <c r="N50" s="24">
        <v>20000000</v>
      </c>
      <c r="O50" s="24"/>
      <c r="P50" s="24"/>
      <c r="Q50" s="24"/>
      <c r="R50" s="24"/>
      <c r="S50" s="24"/>
      <c r="T50" s="24"/>
      <c r="U50" s="24"/>
      <c r="V50" s="24"/>
      <c r="W50" s="24"/>
      <c r="X50" s="24"/>
      <c r="Y50" s="24"/>
      <c r="Z50" s="24"/>
      <c r="AA50" s="24"/>
      <c r="AB50" s="24">
        <v>75000000</v>
      </c>
      <c r="AC50" s="25">
        <f>+AD50/G50</f>
        <v>0.11273777519395567</v>
      </c>
      <c r="AD50" s="24">
        <f t="shared" si="30"/>
        <v>19972676</v>
      </c>
      <c r="AE50" s="24"/>
      <c r="AF50" s="24">
        <f>+'[1]FEBRERO 2018'!$K$600</f>
        <v>7638676</v>
      </c>
      <c r="AG50" s="24"/>
      <c r="AH50" s="24"/>
      <c r="AI50" s="24"/>
      <c r="AJ50" s="24"/>
      <c r="AK50" s="24"/>
      <c r="AL50" s="24"/>
      <c r="AM50" s="24"/>
      <c r="AN50" s="24"/>
      <c r="AO50" s="24"/>
      <c r="AP50" s="24"/>
      <c r="AQ50" s="24"/>
      <c r="AR50" s="24"/>
      <c r="AS50" s="24"/>
      <c r="AT50" s="24"/>
      <c r="AU50" s="24"/>
      <c r="AV50" s="24"/>
      <c r="AW50" s="24"/>
      <c r="AX50" s="24"/>
      <c r="AY50" s="24">
        <f>+'[1]FEBRERO 2018'!$AF$600</f>
        <v>12334000</v>
      </c>
      <c r="AZ50" s="25">
        <f>1-AC50</f>
        <v>0.88726222480604433</v>
      </c>
      <c r="BA50" s="24">
        <f t="shared" si="39"/>
        <v>157187783</v>
      </c>
      <c r="BB50" s="24">
        <f>H50-AE50</f>
        <v>0</v>
      </c>
      <c r="BC50" s="24">
        <f>I50-AF50</f>
        <v>72361324</v>
      </c>
      <c r="BD50" s="24">
        <f t="shared" si="31"/>
        <v>2160459</v>
      </c>
      <c r="BE50" s="24">
        <f t="shared" si="31"/>
        <v>0</v>
      </c>
      <c r="BF50" s="24">
        <f t="shared" si="31"/>
        <v>0</v>
      </c>
      <c r="BG50" s="24">
        <f t="shared" si="31"/>
        <v>0</v>
      </c>
      <c r="BH50" s="24">
        <f t="shared" si="31"/>
        <v>20000000</v>
      </c>
      <c r="BI50" s="24">
        <f t="shared" si="31"/>
        <v>0</v>
      </c>
      <c r="BJ50" s="24">
        <f t="shared" si="31"/>
        <v>0</v>
      </c>
      <c r="BK50" s="24">
        <f t="shared" si="31"/>
        <v>0</v>
      </c>
      <c r="BL50" s="24">
        <f t="shared" si="31"/>
        <v>0</v>
      </c>
      <c r="BM50" s="24">
        <f t="shared" si="31"/>
        <v>0</v>
      </c>
      <c r="BN50" s="24">
        <f t="shared" si="31"/>
        <v>0</v>
      </c>
      <c r="BO50" s="24">
        <f t="shared" si="31"/>
        <v>0</v>
      </c>
      <c r="BP50" s="24">
        <f t="shared" si="31"/>
        <v>0</v>
      </c>
      <c r="BQ50" s="24">
        <f t="shared" si="31"/>
        <v>0</v>
      </c>
      <c r="BR50" s="24">
        <f t="shared" si="32"/>
        <v>0</v>
      </c>
      <c r="BS50" s="24">
        <f t="shared" si="32"/>
        <v>0</v>
      </c>
      <c r="BT50" s="24">
        <f t="shared" si="32"/>
        <v>0</v>
      </c>
      <c r="BU50" s="24">
        <f t="shared" si="32"/>
        <v>0</v>
      </c>
      <c r="BV50" s="24">
        <f t="shared" si="32"/>
        <v>62666000</v>
      </c>
      <c r="BW50" s="25">
        <f>+BX50/G50</f>
        <v>0.11273777519395567</v>
      </c>
      <c r="BX50" s="24">
        <f>SUM(BY50:CS50)</f>
        <v>19972676</v>
      </c>
      <c r="BY50" s="24"/>
      <c r="BZ50" s="24">
        <f>+'[1]FEBRERO 2018'!$H$607+'[1]FEBRERO 2018'!$H$610</f>
        <v>7638676</v>
      </c>
      <c r="CA50" s="24"/>
      <c r="CB50" s="24"/>
      <c r="CC50" s="24"/>
      <c r="CD50" s="24"/>
      <c r="CE50" s="24"/>
      <c r="CF50" s="24"/>
      <c r="CG50" s="24"/>
      <c r="CH50" s="24"/>
      <c r="CI50" s="24"/>
      <c r="CJ50" s="24"/>
      <c r="CK50" s="24"/>
      <c r="CL50" s="24"/>
      <c r="CM50" s="24"/>
      <c r="CN50" s="24"/>
      <c r="CO50" s="24"/>
      <c r="CP50" s="24"/>
      <c r="CQ50" s="24"/>
      <c r="CR50" s="24"/>
      <c r="CS50" s="24">
        <f>+'[1]FEBRERO 2018'!$H$601+'[1]FEBRERO 2018'!$H$603+'[1]FEBRERO 2018'!$H$605+'[1]FEBRERO 2018'!$H$609+'[1]FEBRERO 2018'!$H$611</f>
        <v>12334000</v>
      </c>
      <c r="CT50" s="25">
        <f>1-BW50</f>
        <v>0.88726222480604433</v>
      </c>
      <c r="CU50" s="24">
        <f t="shared" si="40"/>
        <v>157187783</v>
      </c>
      <c r="CV50" s="24">
        <f>H50-BY50</f>
        <v>0</v>
      </c>
      <c r="CW50" s="24">
        <f>I50-BZ50</f>
        <v>72361324</v>
      </c>
      <c r="CX50" s="24">
        <f t="shared" si="34"/>
        <v>2160459</v>
      </c>
      <c r="CY50" s="24">
        <f t="shared" si="34"/>
        <v>0</v>
      </c>
      <c r="CZ50" s="24">
        <f t="shared" si="34"/>
        <v>0</v>
      </c>
      <c r="DA50" s="24">
        <f t="shared" si="34"/>
        <v>0</v>
      </c>
      <c r="DB50" s="24">
        <f t="shared" si="34"/>
        <v>20000000</v>
      </c>
      <c r="DC50" s="24">
        <f t="shared" si="34"/>
        <v>0</v>
      </c>
      <c r="DD50" s="24">
        <f t="shared" si="34"/>
        <v>0</v>
      </c>
      <c r="DE50" s="24">
        <f t="shared" si="34"/>
        <v>0</v>
      </c>
      <c r="DF50" s="24">
        <f t="shared" si="34"/>
        <v>0</v>
      </c>
      <c r="DG50" s="24">
        <f t="shared" si="34"/>
        <v>0</v>
      </c>
      <c r="DH50" s="24">
        <f t="shared" si="34"/>
        <v>0</v>
      </c>
      <c r="DI50" s="24">
        <f t="shared" si="34"/>
        <v>0</v>
      </c>
      <c r="DJ50" s="24">
        <f t="shared" si="34"/>
        <v>0</v>
      </c>
      <c r="DK50" s="24">
        <f t="shared" si="34"/>
        <v>0</v>
      </c>
      <c r="DL50" s="24">
        <f t="shared" si="35"/>
        <v>0</v>
      </c>
      <c r="DM50" s="24">
        <f t="shared" si="35"/>
        <v>0</v>
      </c>
      <c r="DN50" s="24">
        <f t="shared" si="35"/>
        <v>0</v>
      </c>
      <c r="DO50" s="24">
        <f t="shared" si="35"/>
        <v>0</v>
      </c>
      <c r="DP50" s="24">
        <f t="shared" si="35"/>
        <v>62666000</v>
      </c>
      <c r="DS50" s="48">
        <f t="shared" si="36"/>
        <v>177160459</v>
      </c>
      <c r="DT50" s="48">
        <f t="shared" si="37"/>
        <v>19972676</v>
      </c>
      <c r="DU50" s="168">
        <f t="shared" si="38"/>
        <v>0.11273777519395567</v>
      </c>
    </row>
    <row r="51" spans="1:125" ht="30.75" hidden="1" customHeight="1" x14ac:dyDescent="0.25">
      <c r="A51" s="188" t="s">
        <v>123</v>
      </c>
      <c r="B51" s="199" t="s">
        <v>164</v>
      </c>
      <c r="C51" s="20" t="s">
        <v>165</v>
      </c>
      <c r="D51" s="32" t="s">
        <v>166</v>
      </c>
      <c r="E51" s="22">
        <v>410</v>
      </c>
      <c r="F51" s="23" t="s">
        <v>127</v>
      </c>
      <c r="G51" s="24">
        <f t="shared" si="29"/>
        <v>58288573</v>
      </c>
      <c r="H51" s="24"/>
      <c r="I51" s="24"/>
      <c r="J51" s="24">
        <v>1288573</v>
      </c>
      <c r="K51" s="24"/>
      <c r="L51" s="24"/>
      <c r="M51" s="24"/>
      <c r="N51" s="24">
        <v>7000000</v>
      </c>
      <c r="O51" s="24"/>
      <c r="P51" s="24"/>
      <c r="Q51" s="24"/>
      <c r="R51" s="24"/>
      <c r="S51" s="24"/>
      <c r="T51" s="24">
        <v>10000000</v>
      </c>
      <c r="U51" s="24"/>
      <c r="V51" s="24"/>
      <c r="W51" s="24">
        <v>40000000</v>
      </c>
      <c r="X51" s="24"/>
      <c r="Y51" s="24"/>
      <c r="Z51" s="24"/>
      <c r="AA51" s="24"/>
      <c r="AB51" s="24"/>
      <c r="AC51" s="25">
        <f t="shared" si="42"/>
        <v>2.1379233284712598E-2</v>
      </c>
      <c r="AD51" s="24">
        <f t="shared" si="30"/>
        <v>1246165</v>
      </c>
      <c r="AE51" s="24"/>
      <c r="AF51" s="24"/>
      <c r="AG51" s="24"/>
      <c r="AH51" s="24"/>
      <c r="AI51" s="24"/>
      <c r="AJ51" s="24"/>
      <c r="AK51" s="24"/>
      <c r="AL51" s="24"/>
      <c r="AM51" s="24"/>
      <c r="AN51" s="24"/>
      <c r="AO51" s="24"/>
      <c r="AP51" s="24"/>
      <c r="AQ51" s="24"/>
      <c r="AR51" s="24"/>
      <c r="AS51" s="24"/>
      <c r="AT51" s="24">
        <f>+'[1]FEBRERO 2018'!$Y$618</f>
        <v>1246165</v>
      </c>
      <c r="AU51" s="24"/>
      <c r="AV51" s="24"/>
      <c r="AW51" s="24"/>
      <c r="AX51" s="24"/>
      <c r="AY51" s="24"/>
      <c r="AZ51" s="25">
        <f t="shared" si="2"/>
        <v>0.97862076671528742</v>
      </c>
      <c r="BA51" s="24">
        <f t="shared" si="39"/>
        <v>57042408</v>
      </c>
      <c r="BB51" s="24">
        <f t="shared" si="31"/>
        <v>0</v>
      </c>
      <c r="BC51" s="24">
        <f t="shared" si="31"/>
        <v>0</v>
      </c>
      <c r="BD51" s="24">
        <f t="shared" si="31"/>
        <v>1288573</v>
      </c>
      <c r="BE51" s="24">
        <f t="shared" si="31"/>
        <v>0</v>
      </c>
      <c r="BF51" s="24">
        <f t="shared" si="31"/>
        <v>0</v>
      </c>
      <c r="BG51" s="24">
        <f t="shared" si="31"/>
        <v>0</v>
      </c>
      <c r="BH51" s="24">
        <f t="shared" si="31"/>
        <v>7000000</v>
      </c>
      <c r="BI51" s="24">
        <f t="shared" si="31"/>
        <v>0</v>
      </c>
      <c r="BJ51" s="24">
        <f t="shared" si="31"/>
        <v>0</v>
      </c>
      <c r="BK51" s="24">
        <f t="shared" si="31"/>
        <v>0</v>
      </c>
      <c r="BL51" s="24">
        <f t="shared" si="31"/>
        <v>0</v>
      </c>
      <c r="BM51" s="24">
        <f t="shared" si="31"/>
        <v>0</v>
      </c>
      <c r="BN51" s="24">
        <f t="shared" si="31"/>
        <v>10000000</v>
      </c>
      <c r="BO51" s="24">
        <f t="shared" si="31"/>
        <v>0</v>
      </c>
      <c r="BP51" s="24">
        <f t="shared" si="31"/>
        <v>0</v>
      </c>
      <c r="BQ51" s="24">
        <f t="shared" si="31"/>
        <v>38753835</v>
      </c>
      <c r="BR51" s="24">
        <f t="shared" si="32"/>
        <v>0</v>
      </c>
      <c r="BS51" s="24">
        <f t="shared" si="32"/>
        <v>0</v>
      </c>
      <c r="BT51" s="24">
        <f t="shared" si="32"/>
        <v>0</v>
      </c>
      <c r="BU51" s="24">
        <f t="shared" si="32"/>
        <v>0</v>
      </c>
      <c r="BV51" s="24">
        <f t="shared" si="32"/>
        <v>0</v>
      </c>
      <c r="BW51" s="25">
        <f t="shared" si="22"/>
        <v>2.1379233284712598E-2</v>
      </c>
      <c r="BX51" s="24">
        <f t="shared" si="33"/>
        <v>1246165</v>
      </c>
      <c r="BY51" s="24"/>
      <c r="BZ51" s="24"/>
      <c r="CA51" s="24"/>
      <c r="CB51" s="24"/>
      <c r="CC51" s="24"/>
      <c r="CD51" s="24"/>
      <c r="CE51" s="24"/>
      <c r="CF51" s="24"/>
      <c r="CG51" s="24"/>
      <c r="CH51" s="24"/>
      <c r="CI51" s="24"/>
      <c r="CJ51" s="24"/>
      <c r="CK51" s="24"/>
      <c r="CL51" s="24"/>
      <c r="CM51" s="24"/>
      <c r="CN51" s="24">
        <f>+'[1]FEBRERO 2018'!$H$616</f>
        <v>1246165</v>
      </c>
      <c r="CO51" s="24"/>
      <c r="CP51" s="24"/>
      <c r="CQ51" s="24"/>
      <c r="CR51" s="24"/>
      <c r="CS51" s="24"/>
      <c r="CT51" s="25">
        <f t="shared" si="7"/>
        <v>0.97862076671528742</v>
      </c>
      <c r="CU51" s="24">
        <f t="shared" si="40"/>
        <v>57042408</v>
      </c>
      <c r="CV51" s="24">
        <f t="shared" si="34"/>
        <v>0</v>
      </c>
      <c r="CW51" s="24">
        <f t="shared" si="34"/>
        <v>0</v>
      </c>
      <c r="CX51" s="24">
        <f t="shared" si="34"/>
        <v>1288573</v>
      </c>
      <c r="CY51" s="24">
        <f t="shared" si="34"/>
        <v>0</v>
      </c>
      <c r="CZ51" s="24">
        <f t="shared" si="34"/>
        <v>0</v>
      </c>
      <c r="DA51" s="24">
        <f t="shared" si="34"/>
        <v>0</v>
      </c>
      <c r="DB51" s="24">
        <f t="shared" si="34"/>
        <v>7000000</v>
      </c>
      <c r="DC51" s="24">
        <f t="shared" si="34"/>
        <v>0</v>
      </c>
      <c r="DD51" s="24">
        <f t="shared" si="34"/>
        <v>0</v>
      </c>
      <c r="DE51" s="24">
        <f t="shared" si="34"/>
        <v>0</v>
      </c>
      <c r="DF51" s="24">
        <f t="shared" si="34"/>
        <v>0</v>
      </c>
      <c r="DG51" s="24">
        <f t="shared" si="34"/>
        <v>0</v>
      </c>
      <c r="DH51" s="24">
        <f t="shared" si="34"/>
        <v>10000000</v>
      </c>
      <c r="DI51" s="24">
        <f t="shared" si="34"/>
        <v>0</v>
      </c>
      <c r="DJ51" s="24">
        <f t="shared" si="34"/>
        <v>0</v>
      </c>
      <c r="DK51" s="24">
        <f t="shared" si="34"/>
        <v>38753835</v>
      </c>
      <c r="DL51" s="24">
        <f t="shared" si="35"/>
        <v>0</v>
      </c>
      <c r="DM51" s="24">
        <f t="shared" si="35"/>
        <v>0</v>
      </c>
      <c r="DN51" s="24">
        <f t="shared" si="35"/>
        <v>0</v>
      </c>
      <c r="DO51" s="24">
        <f t="shared" si="35"/>
        <v>0</v>
      </c>
      <c r="DP51" s="24">
        <f t="shared" si="35"/>
        <v>0</v>
      </c>
      <c r="DS51" s="48">
        <f t="shared" si="36"/>
        <v>58288573</v>
      </c>
      <c r="DT51" s="48">
        <f t="shared" si="37"/>
        <v>1246165</v>
      </c>
      <c r="DU51" s="168">
        <f t="shared" si="38"/>
        <v>2.1379233284712598E-2</v>
      </c>
    </row>
    <row r="52" spans="1:125" ht="37.5" hidden="1" customHeight="1" x14ac:dyDescent="0.25">
      <c r="A52" s="188"/>
      <c r="B52" s="199"/>
      <c r="C52" s="20" t="s">
        <v>167</v>
      </c>
      <c r="D52" s="32" t="s">
        <v>168</v>
      </c>
      <c r="E52" s="22">
        <v>410</v>
      </c>
      <c r="F52" s="23" t="s">
        <v>169</v>
      </c>
      <c r="G52" s="24">
        <f t="shared" si="29"/>
        <v>219164005</v>
      </c>
      <c r="H52" s="24"/>
      <c r="I52" s="24"/>
      <c r="J52" s="24">
        <v>2164005</v>
      </c>
      <c r="K52" s="24"/>
      <c r="L52" s="24"/>
      <c r="M52" s="24"/>
      <c r="N52" s="24">
        <v>57000000</v>
      </c>
      <c r="O52" s="24">
        <v>13000000</v>
      </c>
      <c r="P52" s="24"/>
      <c r="Q52" s="24">
        <v>25000000</v>
      </c>
      <c r="R52" s="24">
        <v>72000000</v>
      </c>
      <c r="S52" s="24"/>
      <c r="T52" s="24">
        <f>10000000+25000000</f>
        <v>35000000</v>
      </c>
      <c r="U52" s="24"/>
      <c r="V52" s="24"/>
      <c r="W52" s="24"/>
      <c r="X52" s="24"/>
      <c r="Y52" s="24"/>
      <c r="Z52" s="24"/>
      <c r="AA52" s="24"/>
      <c r="AB52" s="24">
        <v>15000000</v>
      </c>
      <c r="AC52" s="25">
        <f t="shared" si="42"/>
        <v>0</v>
      </c>
      <c r="AD52" s="24">
        <f t="shared" si="30"/>
        <v>0</v>
      </c>
      <c r="AE52" s="24"/>
      <c r="AF52" s="24"/>
      <c r="AG52" s="24"/>
      <c r="AH52" s="24"/>
      <c r="AI52" s="24"/>
      <c r="AJ52" s="24"/>
      <c r="AK52" s="24"/>
      <c r="AL52" s="24"/>
      <c r="AM52" s="24"/>
      <c r="AN52" s="24"/>
      <c r="AO52" s="24"/>
      <c r="AP52" s="24"/>
      <c r="AQ52" s="24"/>
      <c r="AR52" s="24"/>
      <c r="AS52" s="24"/>
      <c r="AT52" s="24"/>
      <c r="AU52" s="24"/>
      <c r="AV52" s="24"/>
      <c r="AW52" s="24"/>
      <c r="AX52" s="24"/>
      <c r="AY52" s="24"/>
      <c r="AZ52" s="25">
        <f t="shared" si="2"/>
        <v>1</v>
      </c>
      <c r="BA52" s="24">
        <f t="shared" si="39"/>
        <v>219164005</v>
      </c>
      <c r="BB52" s="24">
        <f t="shared" si="31"/>
        <v>0</v>
      </c>
      <c r="BC52" s="24">
        <f t="shared" si="31"/>
        <v>0</v>
      </c>
      <c r="BD52" s="24">
        <f t="shared" si="31"/>
        <v>2164005</v>
      </c>
      <c r="BE52" s="24">
        <f t="shared" si="31"/>
        <v>0</v>
      </c>
      <c r="BF52" s="24">
        <f t="shared" si="31"/>
        <v>0</v>
      </c>
      <c r="BG52" s="24">
        <f t="shared" ref="BG52:BQ70" si="43">M52-AJ52</f>
        <v>0</v>
      </c>
      <c r="BH52" s="24">
        <f t="shared" si="43"/>
        <v>57000000</v>
      </c>
      <c r="BI52" s="24">
        <f t="shared" si="43"/>
        <v>13000000</v>
      </c>
      <c r="BJ52" s="24">
        <f t="shared" si="43"/>
        <v>0</v>
      </c>
      <c r="BK52" s="24">
        <f t="shared" si="43"/>
        <v>25000000</v>
      </c>
      <c r="BL52" s="24">
        <f t="shared" si="43"/>
        <v>72000000</v>
      </c>
      <c r="BM52" s="24">
        <f t="shared" si="43"/>
        <v>0</v>
      </c>
      <c r="BN52" s="24">
        <f t="shared" si="43"/>
        <v>35000000</v>
      </c>
      <c r="BO52" s="24">
        <f t="shared" si="43"/>
        <v>0</v>
      </c>
      <c r="BP52" s="24">
        <f t="shared" si="43"/>
        <v>0</v>
      </c>
      <c r="BQ52" s="24">
        <f t="shared" si="43"/>
        <v>0</v>
      </c>
      <c r="BR52" s="24">
        <f t="shared" si="32"/>
        <v>0</v>
      </c>
      <c r="BS52" s="24">
        <f t="shared" si="32"/>
        <v>0</v>
      </c>
      <c r="BT52" s="24">
        <f t="shared" si="32"/>
        <v>0</v>
      </c>
      <c r="BU52" s="24">
        <f t="shared" si="32"/>
        <v>0</v>
      </c>
      <c r="BV52" s="24">
        <f t="shared" si="32"/>
        <v>15000000</v>
      </c>
      <c r="BW52" s="25">
        <f t="shared" si="22"/>
        <v>0</v>
      </c>
      <c r="BX52" s="24">
        <f t="shared" si="33"/>
        <v>0</v>
      </c>
      <c r="BY52" s="24"/>
      <c r="BZ52" s="24"/>
      <c r="CA52" s="24"/>
      <c r="CB52" s="24"/>
      <c r="CC52" s="24"/>
      <c r="CD52" s="24"/>
      <c r="CE52" s="24"/>
      <c r="CF52" s="24"/>
      <c r="CG52" s="24"/>
      <c r="CH52" s="24"/>
      <c r="CI52" s="24"/>
      <c r="CJ52" s="24"/>
      <c r="CK52" s="24"/>
      <c r="CL52" s="24"/>
      <c r="CM52" s="24"/>
      <c r="CN52" s="24"/>
      <c r="CO52" s="24"/>
      <c r="CP52" s="24"/>
      <c r="CQ52" s="24"/>
      <c r="CR52" s="24"/>
      <c r="CS52" s="24"/>
      <c r="CT52" s="25">
        <f t="shared" si="7"/>
        <v>1</v>
      </c>
      <c r="CU52" s="24">
        <f t="shared" si="40"/>
        <v>219164005</v>
      </c>
      <c r="CV52" s="24">
        <f t="shared" si="34"/>
        <v>0</v>
      </c>
      <c r="CW52" s="24">
        <f t="shared" si="34"/>
        <v>0</v>
      </c>
      <c r="CX52" s="24">
        <f t="shared" si="34"/>
        <v>2164005</v>
      </c>
      <c r="CY52" s="24">
        <f t="shared" si="34"/>
        <v>0</v>
      </c>
      <c r="CZ52" s="24">
        <f t="shared" si="34"/>
        <v>0</v>
      </c>
      <c r="DA52" s="24">
        <f t="shared" ref="DA52:DK70" si="44">M52-CD52</f>
        <v>0</v>
      </c>
      <c r="DB52" s="24">
        <f t="shared" si="44"/>
        <v>57000000</v>
      </c>
      <c r="DC52" s="24">
        <f t="shared" si="44"/>
        <v>13000000</v>
      </c>
      <c r="DD52" s="24">
        <f t="shared" si="44"/>
        <v>0</v>
      </c>
      <c r="DE52" s="24">
        <f t="shared" si="44"/>
        <v>25000000</v>
      </c>
      <c r="DF52" s="24">
        <f t="shared" si="44"/>
        <v>72000000</v>
      </c>
      <c r="DG52" s="24">
        <f t="shared" si="44"/>
        <v>0</v>
      </c>
      <c r="DH52" s="24">
        <f t="shared" si="44"/>
        <v>35000000</v>
      </c>
      <c r="DI52" s="24">
        <f t="shared" si="44"/>
        <v>0</v>
      </c>
      <c r="DJ52" s="24">
        <f t="shared" si="44"/>
        <v>0</v>
      </c>
      <c r="DK52" s="24">
        <f t="shared" si="44"/>
        <v>0</v>
      </c>
      <c r="DL52" s="24">
        <f t="shared" si="35"/>
        <v>0</v>
      </c>
      <c r="DM52" s="24">
        <f t="shared" si="35"/>
        <v>0</v>
      </c>
      <c r="DN52" s="24">
        <f t="shared" si="35"/>
        <v>0</v>
      </c>
      <c r="DO52" s="24">
        <f t="shared" si="35"/>
        <v>0</v>
      </c>
      <c r="DP52" s="24">
        <f t="shared" si="35"/>
        <v>15000000</v>
      </c>
      <c r="DS52" s="48">
        <f t="shared" si="36"/>
        <v>219164005</v>
      </c>
      <c r="DT52" s="48">
        <f t="shared" si="37"/>
        <v>0</v>
      </c>
      <c r="DU52" s="168">
        <f t="shared" si="38"/>
        <v>0</v>
      </c>
    </row>
    <row r="53" spans="1:125" ht="23.25" hidden="1" customHeight="1" x14ac:dyDescent="0.25">
      <c r="A53" s="188"/>
      <c r="B53" s="199"/>
      <c r="C53" s="20" t="s">
        <v>170</v>
      </c>
      <c r="D53" s="32" t="s">
        <v>171</v>
      </c>
      <c r="E53" s="22">
        <v>410</v>
      </c>
      <c r="F53" s="23" t="s">
        <v>127</v>
      </c>
      <c r="G53" s="24">
        <f t="shared" si="29"/>
        <v>114496542</v>
      </c>
      <c r="H53" s="24"/>
      <c r="I53" s="24"/>
      <c r="J53" s="24">
        <v>18496542</v>
      </c>
      <c r="K53" s="24"/>
      <c r="L53" s="24"/>
      <c r="M53" s="24"/>
      <c r="N53" s="24">
        <v>86000000</v>
      </c>
      <c r="O53" s="24"/>
      <c r="P53" s="24"/>
      <c r="Q53" s="24"/>
      <c r="R53" s="24"/>
      <c r="S53" s="24"/>
      <c r="T53" s="24">
        <v>10000000</v>
      </c>
      <c r="U53" s="24"/>
      <c r="V53" s="24"/>
      <c r="W53" s="24"/>
      <c r="X53" s="24"/>
      <c r="Y53" s="24"/>
      <c r="Z53" s="24"/>
      <c r="AA53" s="24"/>
      <c r="AB53" s="24"/>
      <c r="AC53" s="25">
        <f t="shared" si="42"/>
        <v>0.15583947504720275</v>
      </c>
      <c r="AD53" s="24">
        <f t="shared" si="30"/>
        <v>17843081</v>
      </c>
      <c r="AE53" s="24"/>
      <c r="AF53" s="24"/>
      <c r="AG53" s="24"/>
      <c r="AH53" s="24"/>
      <c r="AI53" s="24"/>
      <c r="AJ53" s="24"/>
      <c r="AK53" s="24">
        <f>+'[1]FEBRERO 2018'!$P$634</f>
        <v>17843081</v>
      </c>
      <c r="AL53" s="24"/>
      <c r="AM53" s="24"/>
      <c r="AN53" s="24"/>
      <c r="AO53" s="24"/>
      <c r="AP53" s="24"/>
      <c r="AQ53" s="24"/>
      <c r="AR53" s="24"/>
      <c r="AS53" s="24"/>
      <c r="AT53" s="24"/>
      <c r="AU53" s="24"/>
      <c r="AV53" s="24"/>
      <c r="AW53" s="24"/>
      <c r="AX53" s="24"/>
      <c r="AY53" s="24"/>
      <c r="AZ53" s="25">
        <f t="shared" si="2"/>
        <v>0.84416052495279725</v>
      </c>
      <c r="BA53" s="24">
        <f t="shared" si="39"/>
        <v>96653461</v>
      </c>
      <c r="BB53" s="24">
        <f t="shared" ref="BB53:BQ84" si="45">H53-AE53</f>
        <v>0</v>
      </c>
      <c r="BC53" s="24">
        <f t="shared" si="45"/>
        <v>0</v>
      </c>
      <c r="BD53" s="24">
        <f t="shared" si="45"/>
        <v>18496542</v>
      </c>
      <c r="BE53" s="24">
        <f t="shared" si="45"/>
        <v>0</v>
      </c>
      <c r="BF53" s="24">
        <f t="shared" si="45"/>
        <v>0</v>
      </c>
      <c r="BG53" s="24">
        <f t="shared" si="43"/>
        <v>0</v>
      </c>
      <c r="BH53" s="24">
        <f t="shared" si="43"/>
        <v>68156919</v>
      </c>
      <c r="BI53" s="24">
        <f t="shared" si="43"/>
        <v>0</v>
      </c>
      <c r="BJ53" s="24">
        <f t="shared" si="43"/>
        <v>0</v>
      </c>
      <c r="BK53" s="24">
        <f t="shared" si="43"/>
        <v>0</v>
      </c>
      <c r="BL53" s="24">
        <f t="shared" si="43"/>
        <v>0</v>
      </c>
      <c r="BM53" s="24">
        <f t="shared" si="43"/>
        <v>0</v>
      </c>
      <c r="BN53" s="24">
        <f t="shared" si="43"/>
        <v>10000000</v>
      </c>
      <c r="BO53" s="24">
        <f t="shared" si="43"/>
        <v>0</v>
      </c>
      <c r="BP53" s="24">
        <f t="shared" si="43"/>
        <v>0</v>
      </c>
      <c r="BQ53" s="24">
        <f t="shared" si="43"/>
        <v>0</v>
      </c>
      <c r="BR53" s="24">
        <f t="shared" si="32"/>
        <v>0</v>
      </c>
      <c r="BS53" s="24">
        <f t="shared" si="32"/>
        <v>0</v>
      </c>
      <c r="BT53" s="24">
        <f t="shared" si="32"/>
        <v>0</v>
      </c>
      <c r="BU53" s="24">
        <f t="shared" si="32"/>
        <v>0</v>
      </c>
      <c r="BV53" s="24">
        <f t="shared" si="32"/>
        <v>0</v>
      </c>
      <c r="BW53" s="25">
        <f t="shared" si="22"/>
        <v>0.15583947504720275</v>
      </c>
      <c r="BX53" s="24">
        <f t="shared" si="33"/>
        <v>17843081</v>
      </c>
      <c r="BY53" s="24"/>
      <c r="BZ53" s="24"/>
      <c r="CA53" s="24"/>
      <c r="CB53" s="24"/>
      <c r="CC53" s="24"/>
      <c r="CD53" s="24"/>
      <c r="CE53" s="24">
        <f>+'[1]FEBRERO 2018'!$H$632</f>
        <v>17843081</v>
      </c>
      <c r="CF53" s="24"/>
      <c r="CG53" s="24"/>
      <c r="CH53" s="24"/>
      <c r="CI53" s="24"/>
      <c r="CJ53" s="24"/>
      <c r="CK53" s="24"/>
      <c r="CL53" s="24"/>
      <c r="CM53" s="24"/>
      <c r="CN53" s="24"/>
      <c r="CO53" s="24"/>
      <c r="CP53" s="24"/>
      <c r="CQ53" s="24"/>
      <c r="CR53" s="24"/>
      <c r="CS53" s="24"/>
      <c r="CT53" s="25">
        <f t="shared" si="7"/>
        <v>0.84416052495279725</v>
      </c>
      <c r="CU53" s="24">
        <f t="shared" si="40"/>
        <v>96653461</v>
      </c>
      <c r="CV53" s="24">
        <f t="shared" ref="CV53:CZ70" si="46">H53-BY53</f>
        <v>0</v>
      </c>
      <c r="CW53" s="24">
        <f t="shared" si="46"/>
        <v>0</v>
      </c>
      <c r="CX53" s="24">
        <f t="shared" si="46"/>
        <v>18496542</v>
      </c>
      <c r="CY53" s="24">
        <f t="shared" si="46"/>
        <v>0</v>
      </c>
      <c r="CZ53" s="24">
        <f t="shared" si="46"/>
        <v>0</v>
      </c>
      <c r="DA53" s="24">
        <f t="shared" si="44"/>
        <v>0</v>
      </c>
      <c r="DB53" s="24">
        <f t="shared" si="44"/>
        <v>68156919</v>
      </c>
      <c r="DC53" s="24">
        <f t="shared" si="44"/>
        <v>0</v>
      </c>
      <c r="DD53" s="24">
        <f t="shared" si="44"/>
        <v>0</v>
      </c>
      <c r="DE53" s="24">
        <f t="shared" si="44"/>
        <v>0</v>
      </c>
      <c r="DF53" s="24">
        <f t="shared" si="44"/>
        <v>0</v>
      </c>
      <c r="DG53" s="24">
        <f t="shared" si="44"/>
        <v>0</v>
      </c>
      <c r="DH53" s="24">
        <f t="shared" si="44"/>
        <v>10000000</v>
      </c>
      <c r="DI53" s="24">
        <f t="shared" si="44"/>
        <v>0</v>
      </c>
      <c r="DJ53" s="24">
        <f t="shared" si="44"/>
        <v>0</v>
      </c>
      <c r="DK53" s="24">
        <f t="shared" si="44"/>
        <v>0</v>
      </c>
      <c r="DL53" s="24">
        <f t="shared" si="35"/>
        <v>0</v>
      </c>
      <c r="DM53" s="24">
        <f t="shared" si="35"/>
        <v>0</v>
      </c>
      <c r="DN53" s="24">
        <f t="shared" si="35"/>
        <v>0</v>
      </c>
      <c r="DO53" s="24">
        <f t="shared" si="35"/>
        <v>0</v>
      </c>
      <c r="DP53" s="24">
        <f t="shared" si="35"/>
        <v>0</v>
      </c>
      <c r="DS53" s="48">
        <f t="shared" si="36"/>
        <v>114496542</v>
      </c>
      <c r="DT53" s="48">
        <f t="shared" si="37"/>
        <v>17843081</v>
      </c>
      <c r="DU53" s="168">
        <f t="shared" si="38"/>
        <v>0.15583947504720275</v>
      </c>
    </row>
    <row r="54" spans="1:125" ht="30" hidden="1" x14ac:dyDescent="0.25">
      <c r="A54" s="188"/>
      <c r="B54" s="53"/>
      <c r="C54" s="20" t="s">
        <v>172</v>
      </c>
      <c r="D54" s="32" t="s">
        <v>173</v>
      </c>
      <c r="E54" s="22">
        <v>410</v>
      </c>
      <c r="F54" s="23" t="s">
        <v>174</v>
      </c>
      <c r="G54" s="24">
        <f t="shared" si="29"/>
        <v>4263384</v>
      </c>
      <c r="H54" s="24"/>
      <c r="I54" s="24"/>
      <c r="J54" s="24"/>
      <c r="K54" s="24"/>
      <c r="L54" s="24"/>
      <c r="M54" s="24"/>
      <c r="N54" s="24"/>
      <c r="O54" s="24"/>
      <c r="P54" s="24"/>
      <c r="Q54" s="24"/>
      <c r="R54" s="24"/>
      <c r="S54" s="24"/>
      <c r="T54" s="24"/>
      <c r="U54" s="24"/>
      <c r="V54" s="24"/>
      <c r="W54" s="24"/>
      <c r="X54" s="24"/>
      <c r="Y54" s="24"/>
      <c r="Z54" s="24"/>
      <c r="AA54" s="24"/>
      <c r="AB54" s="24">
        <v>4263384</v>
      </c>
      <c r="AC54" s="25">
        <f t="shared" si="42"/>
        <v>0</v>
      </c>
      <c r="AD54" s="24">
        <f t="shared" si="30"/>
        <v>0</v>
      </c>
      <c r="AE54" s="24"/>
      <c r="AF54" s="24"/>
      <c r="AG54" s="24"/>
      <c r="AH54" s="24"/>
      <c r="AI54" s="24"/>
      <c r="AJ54" s="24"/>
      <c r="AK54" s="24"/>
      <c r="AL54" s="24"/>
      <c r="AM54" s="24"/>
      <c r="AN54" s="24"/>
      <c r="AO54" s="24"/>
      <c r="AP54" s="24"/>
      <c r="AQ54" s="24"/>
      <c r="AR54" s="24"/>
      <c r="AS54" s="24"/>
      <c r="AT54" s="24"/>
      <c r="AU54" s="24"/>
      <c r="AV54" s="24"/>
      <c r="AW54" s="24"/>
      <c r="AX54" s="24"/>
      <c r="AY54" s="24"/>
      <c r="AZ54" s="25">
        <f t="shared" si="2"/>
        <v>1</v>
      </c>
      <c r="BA54" s="24">
        <f t="shared" si="39"/>
        <v>4263384</v>
      </c>
      <c r="BB54" s="24">
        <f t="shared" si="45"/>
        <v>0</v>
      </c>
      <c r="BC54" s="24">
        <f t="shared" si="45"/>
        <v>0</v>
      </c>
      <c r="BD54" s="24">
        <f t="shared" si="45"/>
        <v>0</v>
      </c>
      <c r="BE54" s="24">
        <f t="shared" si="45"/>
        <v>0</v>
      </c>
      <c r="BF54" s="24">
        <f t="shared" si="45"/>
        <v>0</v>
      </c>
      <c r="BG54" s="24">
        <f t="shared" si="43"/>
        <v>0</v>
      </c>
      <c r="BH54" s="24">
        <f t="shared" si="43"/>
        <v>0</v>
      </c>
      <c r="BI54" s="24">
        <f t="shared" si="43"/>
        <v>0</v>
      </c>
      <c r="BJ54" s="24">
        <f t="shared" si="43"/>
        <v>0</v>
      </c>
      <c r="BK54" s="24">
        <f t="shared" si="43"/>
        <v>0</v>
      </c>
      <c r="BL54" s="24">
        <f t="shared" si="43"/>
        <v>0</v>
      </c>
      <c r="BM54" s="24">
        <f t="shared" si="43"/>
        <v>0</v>
      </c>
      <c r="BN54" s="24">
        <f t="shared" si="43"/>
        <v>0</v>
      </c>
      <c r="BO54" s="24">
        <f t="shared" si="43"/>
        <v>0</v>
      </c>
      <c r="BP54" s="24">
        <f t="shared" si="43"/>
        <v>0</v>
      </c>
      <c r="BQ54" s="24">
        <f t="shared" si="43"/>
        <v>0</v>
      </c>
      <c r="BR54" s="24">
        <f t="shared" si="32"/>
        <v>0</v>
      </c>
      <c r="BS54" s="24">
        <f t="shared" si="32"/>
        <v>0</v>
      </c>
      <c r="BT54" s="24">
        <f t="shared" si="32"/>
        <v>0</v>
      </c>
      <c r="BU54" s="24">
        <f t="shared" si="32"/>
        <v>0</v>
      </c>
      <c r="BV54" s="24">
        <f t="shared" si="32"/>
        <v>4263384</v>
      </c>
      <c r="BW54" s="25">
        <f t="shared" si="22"/>
        <v>0</v>
      </c>
      <c r="BX54" s="24">
        <f t="shared" si="33"/>
        <v>0</v>
      </c>
      <c r="BY54" s="24"/>
      <c r="BZ54" s="24"/>
      <c r="CA54" s="24"/>
      <c r="CB54" s="24"/>
      <c r="CC54" s="24"/>
      <c r="CD54" s="24"/>
      <c r="CE54" s="24"/>
      <c r="CF54" s="24"/>
      <c r="CG54" s="24"/>
      <c r="CH54" s="24"/>
      <c r="CI54" s="24"/>
      <c r="CJ54" s="24"/>
      <c r="CK54" s="24"/>
      <c r="CL54" s="24"/>
      <c r="CM54" s="24"/>
      <c r="CN54" s="24"/>
      <c r="CO54" s="24"/>
      <c r="CP54" s="24"/>
      <c r="CQ54" s="24"/>
      <c r="CR54" s="24"/>
      <c r="CS54" s="24"/>
      <c r="CT54" s="25">
        <f t="shared" si="7"/>
        <v>1</v>
      </c>
      <c r="CU54" s="24">
        <f t="shared" si="40"/>
        <v>4263384</v>
      </c>
      <c r="CV54" s="24">
        <f t="shared" si="46"/>
        <v>0</v>
      </c>
      <c r="CW54" s="24">
        <f t="shared" si="46"/>
        <v>0</v>
      </c>
      <c r="CX54" s="24">
        <f t="shared" si="46"/>
        <v>0</v>
      </c>
      <c r="CY54" s="24">
        <f t="shared" si="46"/>
        <v>0</v>
      </c>
      <c r="CZ54" s="24">
        <f t="shared" si="46"/>
        <v>0</v>
      </c>
      <c r="DA54" s="24">
        <f t="shared" si="44"/>
        <v>0</v>
      </c>
      <c r="DB54" s="24">
        <f t="shared" si="44"/>
        <v>0</v>
      </c>
      <c r="DC54" s="24">
        <f t="shared" si="44"/>
        <v>0</v>
      </c>
      <c r="DD54" s="24">
        <f t="shared" si="44"/>
        <v>0</v>
      </c>
      <c r="DE54" s="24">
        <f t="shared" si="44"/>
        <v>0</v>
      </c>
      <c r="DF54" s="24">
        <f t="shared" si="44"/>
        <v>0</v>
      </c>
      <c r="DG54" s="24">
        <f t="shared" si="44"/>
        <v>0</v>
      </c>
      <c r="DH54" s="24">
        <f t="shared" si="44"/>
        <v>0</v>
      </c>
      <c r="DI54" s="24">
        <f t="shared" si="44"/>
        <v>0</v>
      </c>
      <c r="DJ54" s="24">
        <f t="shared" si="44"/>
        <v>0</v>
      </c>
      <c r="DK54" s="24">
        <f t="shared" si="44"/>
        <v>0</v>
      </c>
      <c r="DL54" s="24">
        <f t="shared" si="35"/>
        <v>0</v>
      </c>
      <c r="DM54" s="24">
        <f t="shared" si="35"/>
        <v>0</v>
      </c>
      <c r="DN54" s="24">
        <f t="shared" si="35"/>
        <v>0</v>
      </c>
      <c r="DO54" s="24">
        <f t="shared" si="35"/>
        <v>0</v>
      </c>
      <c r="DP54" s="24">
        <f t="shared" si="35"/>
        <v>4263384</v>
      </c>
      <c r="DS54" s="48">
        <f t="shared" si="36"/>
        <v>4263384</v>
      </c>
      <c r="DT54" s="48">
        <f t="shared" si="37"/>
        <v>0</v>
      </c>
      <c r="DU54" s="168">
        <f t="shared" si="38"/>
        <v>0</v>
      </c>
    </row>
    <row r="55" spans="1:125" ht="36" hidden="1" customHeight="1" x14ac:dyDescent="0.25">
      <c r="A55" s="188"/>
      <c r="B55" s="53"/>
      <c r="C55" s="20" t="s">
        <v>175</v>
      </c>
      <c r="D55" s="32" t="s">
        <v>176</v>
      </c>
      <c r="E55" s="22">
        <v>410</v>
      </c>
      <c r="F55" s="23" t="s">
        <v>127</v>
      </c>
      <c r="G55" s="24">
        <f t="shared" si="29"/>
        <v>107531670</v>
      </c>
      <c r="H55" s="24"/>
      <c r="I55" s="24"/>
      <c r="J55" s="24"/>
      <c r="K55" s="24"/>
      <c r="L55" s="24"/>
      <c r="M55" s="24"/>
      <c r="N55" s="24">
        <v>107531670</v>
      </c>
      <c r="O55" s="24"/>
      <c r="P55" s="24"/>
      <c r="Q55" s="24"/>
      <c r="R55" s="24"/>
      <c r="S55" s="24"/>
      <c r="T55" s="24"/>
      <c r="U55" s="24"/>
      <c r="V55" s="24"/>
      <c r="W55" s="24"/>
      <c r="X55" s="24"/>
      <c r="Y55" s="24"/>
      <c r="Z55" s="24"/>
      <c r="AA55" s="24"/>
      <c r="AB55" s="24"/>
      <c r="AC55" s="25">
        <f t="shared" si="42"/>
        <v>0</v>
      </c>
      <c r="AD55" s="24">
        <f t="shared" si="30"/>
        <v>0</v>
      </c>
      <c r="AE55" s="24"/>
      <c r="AF55" s="24"/>
      <c r="AG55" s="24"/>
      <c r="AH55" s="24"/>
      <c r="AI55" s="24"/>
      <c r="AJ55" s="24"/>
      <c r="AK55" s="24"/>
      <c r="AL55" s="24"/>
      <c r="AM55" s="24"/>
      <c r="AN55" s="24"/>
      <c r="AO55" s="24"/>
      <c r="AP55" s="24"/>
      <c r="AQ55" s="24"/>
      <c r="AR55" s="24"/>
      <c r="AS55" s="24"/>
      <c r="AT55" s="24"/>
      <c r="AU55" s="24"/>
      <c r="AV55" s="24"/>
      <c r="AW55" s="24"/>
      <c r="AX55" s="24"/>
      <c r="AY55" s="24"/>
      <c r="AZ55" s="25">
        <f t="shared" si="2"/>
        <v>1</v>
      </c>
      <c r="BA55" s="24">
        <f t="shared" si="39"/>
        <v>107531670</v>
      </c>
      <c r="BB55" s="24">
        <f t="shared" si="45"/>
        <v>0</v>
      </c>
      <c r="BC55" s="24">
        <f t="shared" si="45"/>
        <v>0</v>
      </c>
      <c r="BD55" s="24">
        <f t="shared" si="45"/>
        <v>0</v>
      </c>
      <c r="BE55" s="24">
        <f t="shared" si="45"/>
        <v>0</v>
      </c>
      <c r="BF55" s="24">
        <f t="shared" si="45"/>
        <v>0</v>
      </c>
      <c r="BG55" s="24">
        <f t="shared" si="43"/>
        <v>0</v>
      </c>
      <c r="BH55" s="24">
        <f t="shared" si="43"/>
        <v>107531670</v>
      </c>
      <c r="BI55" s="24">
        <f t="shared" si="43"/>
        <v>0</v>
      </c>
      <c r="BJ55" s="24">
        <f t="shared" si="43"/>
        <v>0</v>
      </c>
      <c r="BK55" s="24">
        <f t="shared" si="43"/>
        <v>0</v>
      </c>
      <c r="BL55" s="24">
        <f t="shared" si="43"/>
        <v>0</v>
      </c>
      <c r="BM55" s="24">
        <f t="shared" si="43"/>
        <v>0</v>
      </c>
      <c r="BN55" s="24">
        <f t="shared" si="43"/>
        <v>0</v>
      </c>
      <c r="BO55" s="24">
        <f t="shared" si="43"/>
        <v>0</v>
      </c>
      <c r="BP55" s="24">
        <f t="shared" si="43"/>
        <v>0</v>
      </c>
      <c r="BQ55" s="24">
        <f t="shared" si="43"/>
        <v>0</v>
      </c>
      <c r="BR55" s="24">
        <f t="shared" si="32"/>
        <v>0</v>
      </c>
      <c r="BS55" s="24">
        <f t="shared" si="32"/>
        <v>0</v>
      </c>
      <c r="BT55" s="24">
        <f t="shared" si="32"/>
        <v>0</v>
      </c>
      <c r="BU55" s="24">
        <f t="shared" si="32"/>
        <v>0</v>
      </c>
      <c r="BV55" s="24">
        <f t="shared" si="32"/>
        <v>0</v>
      </c>
      <c r="BW55" s="25">
        <f t="shared" si="22"/>
        <v>0</v>
      </c>
      <c r="BX55" s="24"/>
      <c r="BY55" s="24"/>
      <c r="BZ55" s="24"/>
      <c r="CA55" s="24"/>
      <c r="CB55" s="24"/>
      <c r="CC55" s="24"/>
      <c r="CD55" s="24"/>
      <c r="CE55" s="24"/>
      <c r="CF55" s="24"/>
      <c r="CG55" s="24"/>
      <c r="CH55" s="24"/>
      <c r="CI55" s="24"/>
      <c r="CJ55" s="24"/>
      <c r="CK55" s="24"/>
      <c r="CL55" s="24"/>
      <c r="CM55" s="24"/>
      <c r="CN55" s="24"/>
      <c r="CO55" s="24"/>
      <c r="CP55" s="24"/>
      <c r="CQ55" s="24"/>
      <c r="CR55" s="24"/>
      <c r="CS55" s="24"/>
      <c r="CT55" s="25">
        <f t="shared" si="7"/>
        <v>1</v>
      </c>
      <c r="CU55" s="24">
        <f t="shared" si="40"/>
        <v>107531670</v>
      </c>
      <c r="CV55" s="24">
        <f t="shared" si="46"/>
        <v>0</v>
      </c>
      <c r="CW55" s="24">
        <f t="shared" si="46"/>
        <v>0</v>
      </c>
      <c r="CX55" s="24">
        <f t="shared" si="46"/>
        <v>0</v>
      </c>
      <c r="CY55" s="24">
        <f t="shared" si="46"/>
        <v>0</v>
      </c>
      <c r="CZ55" s="24">
        <f t="shared" si="46"/>
        <v>0</v>
      </c>
      <c r="DA55" s="24">
        <f t="shared" si="44"/>
        <v>0</v>
      </c>
      <c r="DB55" s="24">
        <f t="shared" si="44"/>
        <v>107531670</v>
      </c>
      <c r="DC55" s="24">
        <f t="shared" si="44"/>
        <v>0</v>
      </c>
      <c r="DD55" s="24">
        <f t="shared" si="44"/>
        <v>0</v>
      </c>
      <c r="DE55" s="24">
        <f t="shared" si="44"/>
        <v>0</v>
      </c>
      <c r="DF55" s="24">
        <f t="shared" si="44"/>
        <v>0</v>
      </c>
      <c r="DG55" s="24">
        <f t="shared" si="44"/>
        <v>0</v>
      </c>
      <c r="DH55" s="24">
        <f t="shared" si="44"/>
        <v>0</v>
      </c>
      <c r="DI55" s="24">
        <f t="shared" si="44"/>
        <v>0</v>
      </c>
      <c r="DJ55" s="24">
        <f t="shared" si="44"/>
        <v>0</v>
      </c>
      <c r="DK55" s="24">
        <f t="shared" si="44"/>
        <v>0</v>
      </c>
      <c r="DL55" s="24">
        <f t="shared" si="35"/>
        <v>0</v>
      </c>
      <c r="DM55" s="24">
        <f t="shared" si="35"/>
        <v>0</v>
      </c>
      <c r="DN55" s="24">
        <f t="shared" si="35"/>
        <v>0</v>
      </c>
      <c r="DO55" s="24">
        <f t="shared" si="35"/>
        <v>0</v>
      </c>
      <c r="DP55" s="24">
        <f t="shared" si="35"/>
        <v>0</v>
      </c>
      <c r="DS55" s="48">
        <f t="shared" si="36"/>
        <v>107531670</v>
      </c>
      <c r="DT55" s="48">
        <f t="shared" si="37"/>
        <v>0</v>
      </c>
      <c r="DU55" s="168">
        <f t="shared" si="38"/>
        <v>0</v>
      </c>
    </row>
    <row r="56" spans="1:125" ht="29.25" hidden="1" customHeight="1" x14ac:dyDescent="0.25">
      <c r="A56" s="188"/>
      <c r="B56" s="54" t="s">
        <v>177</v>
      </c>
      <c r="C56" s="20" t="s">
        <v>178</v>
      </c>
      <c r="D56" s="32" t="s">
        <v>179</v>
      </c>
      <c r="E56" s="22">
        <v>410</v>
      </c>
      <c r="F56" s="23" t="s">
        <v>127</v>
      </c>
      <c r="G56" s="24">
        <f t="shared" si="29"/>
        <v>400033334</v>
      </c>
      <c r="H56" s="24"/>
      <c r="I56" s="24"/>
      <c r="J56" s="24">
        <v>33334</v>
      </c>
      <c r="K56" s="24"/>
      <c r="L56" s="24"/>
      <c r="M56" s="24"/>
      <c r="N56" s="24"/>
      <c r="O56" s="24"/>
      <c r="P56" s="24"/>
      <c r="Q56" s="24"/>
      <c r="R56" s="24">
        <v>400000000</v>
      </c>
      <c r="S56" s="24"/>
      <c r="T56" s="24"/>
      <c r="U56" s="24"/>
      <c r="V56" s="24"/>
      <c r="W56" s="24"/>
      <c r="X56" s="24"/>
      <c r="Y56" s="24"/>
      <c r="Z56" s="24"/>
      <c r="AA56" s="24"/>
      <c r="AB56" s="24"/>
      <c r="AC56" s="25">
        <f t="shared" si="42"/>
        <v>0.14229272703559248</v>
      </c>
      <c r="AD56" s="24">
        <f t="shared" si="30"/>
        <v>56921834</v>
      </c>
      <c r="AE56" s="24"/>
      <c r="AF56" s="24"/>
      <c r="AG56" s="24"/>
      <c r="AH56" s="24"/>
      <c r="AI56" s="24"/>
      <c r="AJ56" s="24"/>
      <c r="AK56" s="24"/>
      <c r="AL56" s="24"/>
      <c r="AM56" s="24"/>
      <c r="AN56" s="24"/>
      <c r="AO56" s="24">
        <f>+'[2]ENERO 2018'!$T$571</f>
        <v>56921834</v>
      </c>
      <c r="AP56" s="24"/>
      <c r="AQ56" s="24"/>
      <c r="AR56" s="24"/>
      <c r="AS56" s="24"/>
      <c r="AT56" s="24"/>
      <c r="AU56" s="24"/>
      <c r="AV56" s="24"/>
      <c r="AW56" s="24"/>
      <c r="AX56" s="24"/>
      <c r="AY56" s="24"/>
      <c r="AZ56" s="25">
        <f t="shared" si="2"/>
        <v>0.85770727296440752</v>
      </c>
      <c r="BA56" s="24">
        <f t="shared" si="39"/>
        <v>343111500</v>
      </c>
      <c r="BB56" s="24">
        <f t="shared" si="45"/>
        <v>0</v>
      </c>
      <c r="BC56" s="24">
        <f t="shared" si="45"/>
        <v>0</v>
      </c>
      <c r="BD56" s="24">
        <f t="shared" si="45"/>
        <v>33334</v>
      </c>
      <c r="BE56" s="24">
        <f t="shared" si="45"/>
        <v>0</v>
      </c>
      <c r="BF56" s="24">
        <f t="shared" si="45"/>
        <v>0</v>
      </c>
      <c r="BG56" s="24">
        <f t="shared" si="43"/>
        <v>0</v>
      </c>
      <c r="BH56" s="24">
        <f t="shared" si="43"/>
        <v>0</v>
      </c>
      <c r="BI56" s="24">
        <f t="shared" si="43"/>
        <v>0</v>
      </c>
      <c r="BJ56" s="24">
        <f t="shared" si="43"/>
        <v>0</v>
      </c>
      <c r="BK56" s="24">
        <f t="shared" si="43"/>
        <v>0</v>
      </c>
      <c r="BL56" s="24">
        <f t="shared" si="43"/>
        <v>343078166</v>
      </c>
      <c r="BM56" s="24">
        <f t="shared" si="43"/>
        <v>0</v>
      </c>
      <c r="BN56" s="24">
        <f t="shared" si="43"/>
        <v>0</v>
      </c>
      <c r="BO56" s="24">
        <f t="shared" si="43"/>
        <v>0</v>
      </c>
      <c r="BP56" s="24">
        <f t="shared" si="43"/>
        <v>0</v>
      </c>
      <c r="BQ56" s="24">
        <f t="shared" si="43"/>
        <v>0</v>
      </c>
      <c r="BR56" s="24">
        <f t="shared" si="32"/>
        <v>0</v>
      </c>
      <c r="BS56" s="24">
        <f t="shared" si="32"/>
        <v>0</v>
      </c>
      <c r="BT56" s="24">
        <f t="shared" si="32"/>
        <v>0</v>
      </c>
      <c r="BU56" s="24">
        <f t="shared" si="32"/>
        <v>0</v>
      </c>
      <c r="BV56" s="24">
        <f t="shared" si="32"/>
        <v>0</v>
      </c>
      <c r="BW56" s="25">
        <f t="shared" si="22"/>
        <v>7.4327140947709119E-2</v>
      </c>
      <c r="BX56" s="24">
        <f t="shared" si="33"/>
        <v>29733334</v>
      </c>
      <c r="BY56" s="24"/>
      <c r="BZ56" s="24"/>
      <c r="CA56" s="24"/>
      <c r="CB56" s="24"/>
      <c r="CC56" s="24"/>
      <c r="CD56" s="24"/>
      <c r="CE56" s="24"/>
      <c r="CF56" s="24"/>
      <c r="CG56" s="24"/>
      <c r="CH56" s="24"/>
      <c r="CI56" s="24">
        <f>+'[1]FEBRERO 2018'!$H$654</f>
        <v>29733334</v>
      </c>
      <c r="CJ56" s="24"/>
      <c r="CK56" s="24"/>
      <c r="CL56" s="24"/>
      <c r="CM56" s="24"/>
      <c r="CN56" s="24"/>
      <c r="CO56" s="24"/>
      <c r="CP56" s="24"/>
      <c r="CQ56" s="24"/>
      <c r="CR56" s="24"/>
      <c r="CS56" s="24"/>
      <c r="CT56" s="25">
        <f t="shared" si="7"/>
        <v>0.92567285905229091</v>
      </c>
      <c r="CU56" s="24">
        <f t="shared" si="40"/>
        <v>370300000</v>
      </c>
      <c r="CV56" s="24">
        <f t="shared" si="46"/>
        <v>0</v>
      </c>
      <c r="CW56" s="24">
        <f t="shared" si="46"/>
        <v>0</v>
      </c>
      <c r="CX56" s="24">
        <f t="shared" si="46"/>
        <v>33334</v>
      </c>
      <c r="CY56" s="24">
        <f t="shared" si="46"/>
        <v>0</v>
      </c>
      <c r="CZ56" s="24">
        <f t="shared" si="46"/>
        <v>0</v>
      </c>
      <c r="DA56" s="24">
        <f t="shared" si="44"/>
        <v>0</v>
      </c>
      <c r="DB56" s="24">
        <f t="shared" si="44"/>
        <v>0</v>
      </c>
      <c r="DC56" s="24">
        <f t="shared" si="44"/>
        <v>0</v>
      </c>
      <c r="DD56" s="24">
        <f t="shared" si="44"/>
        <v>0</v>
      </c>
      <c r="DE56" s="24">
        <f t="shared" si="44"/>
        <v>0</v>
      </c>
      <c r="DF56" s="24">
        <f t="shared" si="44"/>
        <v>370266666</v>
      </c>
      <c r="DG56" s="24">
        <f t="shared" si="44"/>
        <v>0</v>
      </c>
      <c r="DH56" s="24">
        <f t="shared" si="44"/>
        <v>0</v>
      </c>
      <c r="DI56" s="24">
        <f t="shared" si="44"/>
        <v>0</v>
      </c>
      <c r="DJ56" s="24">
        <f t="shared" si="44"/>
        <v>0</v>
      </c>
      <c r="DK56" s="24">
        <f t="shared" si="44"/>
        <v>0</v>
      </c>
      <c r="DL56" s="24">
        <f t="shared" si="35"/>
        <v>0</v>
      </c>
      <c r="DM56" s="24">
        <f t="shared" si="35"/>
        <v>0</v>
      </c>
      <c r="DN56" s="24">
        <f t="shared" si="35"/>
        <v>0</v>
      </c>
      <c r="DO56" s="24">
        <f t="shared" si="35"/>
        <v>0</v>
      </c>
      <c r="DP56" s="24">
        <f t="shared" si="35"/>
        <v>0</v>
      </c>
      <c r="DS56" s="48">
        <f t="shared" si="36"/>
        <v>400033334</v>
      </c>
      <c r="DT56" s="48">
        <f t="shared" si="37"/>
        <v>29733334</v>
      </c>
      <c r="DU56" s="168">
        <f t="shared" si="38"/>
        <v>7.4327140947709119E-2</v>
      </c>
    </row>
    <row r="57" spans="1:125" ht="20.25" hidden="1" customHeight="1" x14ac:dyDescent="0.25">
      <c r="A57" s="188"/>
      <c r="B57" s="199" t="s">
        <v>180</v>
      </c>
      <c r="C57" s="20" t="s">
        <v>181</v>
      </c>
      <c r="D57" s="21" t="s">
        <v>182</v>
      </c>
      <c r="E57" s="22">
        <v>410</v>
      </c>
      <c r="F57" s="23" t="s">
        <v>127</v>
      </c>
      <c r="G57" s="24">
        <f t="shared" si="29"/>
        <v>3500000000</v>
      </c>
      <c r="H57" s="24"/>
      <c r="I57" s="24"/>
      <c r="J57" s="24"/>
      <c r="K57" s="24"/>
      <c r="L57" s="24"/>
      <c r="M57" s="24"/>
      <c r="N57" s="24"/>
      <c r="O57" s="24"/>
      <c r="P57" s="24"/>
      <c r="Q57" s="24"/>
      <c r="R57" s="24"/>
      <c r="S57" s="24"/>
      <c r="T57" s="24"/>
      <c r="U57" s="24"/>
      <c r="V57" s="24">
        <v>3500000000</v>
      </c>
      <c r="W57" s="24"/>
      <c r="X57" s="24"/>
      <c r="Y57" s="24"/>
      <c r="Z57" s="24"/>
      <c r="AA57" s="24"/>
      <c r="AB57" s="24"/>
      <c r="AC57" s="25">
        <f t="shared" si="42"/>
        <v>0.36401854485714286</v>
      </c>
      <c r="AD57" s="24">
        <f t="shared" si="30"/>
        <v>1274064907</v>
      </c>
      <c r="AE57" s="24"/>
      <c r="AF57" s="24"/>
      <c r="AG57" s="24"/>
      <c r="AH57" s="24"/>
      <c r="AI57" s="24"/>
      <c r="AJ57" s="24"/>
      <c r="AK57" s="24"/>
      <c r="AL57" s="24"/>
      <c r="AM57" s="24"/>
      <c r="AN57" s="24"/>
      <c r="AO57" s="24"/>
      <c r="AP57" s="24"/>
      <c r="AQ57" s="24"/>
      <c r="AR57" s="24"/>
      <c r="AS57" s="24">
        <f>+'[2]ENERO 2018'!$X$586</f>
        <v>1274064907</v>
      </c>
      <c r="AT57" s="24"/>
      <c r="AU57" s="24"/>
      <c r="AV57" s="24"/>
      <c r="AW57" s="24"/>
      <c r="AX57" s="24"/>
      <c r="AY57" s="24"/>
      <c r="AZ57" s="25">
        <f t="shared" si="2"/>
        <v>0.63598145514285709</v>
      </c>
      <c r="BA57" s="24">
        <f t="shared" si="39"/>
        <v>2225935093</v>
      </c>
      <c r="BB57" s="24">
        <f t="shared" si="45"/>
        <v>0</v>
      </c>
      <c r="BC57" s="24">
        <f t="shared" si="45"/>
        <v>0</v>
      </c>
      <c r="BD57" s="24">
        <f t="shared" si="45"/>
        <v>0</v>
      </c>
      <c r="BE57" s="24">
        <f t="shared" si="45"/>
        <v>0</v>
      </c>
      <c r="BF57" s="24">
        <f t="shared" si="45"/>
        <v>0</v>
      </c>
      <c r="BG57" s="24">
        <f t="shared" si="43"/>
        <v>0</v>
      </c>
      <c r="BH57" s="24">
        <f t="shared" si="43"/>
        <v>0</v>
      </c>
      <c r="BI57" s="24">
        <f t="shared" si="43"/>
        <v>0</v>
      </c>
      <c r="BJ57" s="24">
        <f t="shared" si="43"/>
        <v>0</v>
      </c>
      <c r="BK57" s="24">
        <f t="shared" si="43"/>
        <v>0</v>
      </c>
      <c r="BL57" s="24">
        <f t="shared" si="43"/>
        <v>0</v>
      </c>
      <c r="BM57" s="24">
        <f t="shared" si="43"/>
        <v>0</v>
      </c>
      <c r="BN57" s="24">
        <f t="shared" si="43"/>
        <v>0</v>
      </c>
      <c r="BO57" s="24">
        <f t="shared" si="43"/>
        <v>0</v>
      </c>
      <c r="BP57" s="24">
        <f t="shared" si="43"/>
        <v>2225935093</v>
      </c>
      <c r="BQ57" s="24">
        <f t="shared" si="43"/>
        <v>0</v>
      </c>
      <c r="BR57" s="24">
        <f t="shared" si="32"/>
        <v>0</v>
      </c>
      <c r="BS57" s="24">
        <f t="shared" si="32"/>
        <v>0</v>
      </c>
      <c r="BT57" s="24">
        <f t="shared" si="32"/>
        <v>0</v>
      </c>
      <c r="BU57" s="24">
        <f t="shared" si="32"/>
        <v>0</v>
      </c>
      <c r="BV57" s="24">
        <f t="shared" si="32"/>
        <v>0</v>
      </c>
      <c r="BW57" s="25">
        <f t="shared" si="22"/>
        <v>0.16461640171428571</v>
      </c>
      <c r="BX57" s="24">
        <f t="shared" si="33"/>
        <v>576157406</v>
      </c>
      <c r="BY57" s="24"/>
      <c r="BZ57" s="24"/>
      <c r="CA57" s="24"/>
      <c r="CB57" s="24"/>
      <c r="CC57" s="24"/>
      <c r="CD57" s="24"/>
      <c r="CE57" s="24"/>
      <c r="CF57" s="24"/>
      <c r="CG57" s="24"/>
      <c r="CH57" s="24"/>
      <c r="CI57" s="24"/>
      <c r="CJ57" s="24"/>
      <c r="CK57" s="24"/>
      <c r="CL57" s="24"/>
      <c r="CM57" s="24">
        <f>+'[1]FEBRERO 2018'!$H$669</f>
        <v>576157406</v>
      </c>
      <c r="CN57" s="24"/>
      <c r="CO57" s="24"/>
      <c r="CP57" s="24"/>
      <c r="CQ57" s="24"/>
      <c r="CR57" s="24"/>
      <c r="CS57" s="24"/>
      <c r="CT57" s="25">
        <f t="shared" si="7"/>
        <v>0.83538359828571429</v>
      </c>
      <c r="CU57" s="24">
        <f t="shared" si="40"/>
        <v>2923842594</v>
      </c>
      <c r="CV57" s="24">
        <f t="shared" si="46"/>
        <v>0</v>
      </c>
      <c r="CW57" s="24">
        <f t="shared" si="46"/>
        <v>0</v>
      </c>
      <c r="CX57" s="24">
        <f t="shared" si="46"/>
        <v>0</v>
      </c>
      <c r="CY57" s="24">
        <f t="shared" si="46"/>
        <v>0</v>
      </c>
      <c r="CZ57" s="24">
        <f t="shared" si="46"/>
        <v>0</v>
      </c>
      <c r="DA57" s="24">
        <f t="shared" si="44"/>
        <v>0</v>
      </c>
      <c r="DB57" s="24">
        <f t="shared" si="44"/>
        <v>0</v>
      </c>
      <c r="DC57" s="24">
        <f t="shared" si="44"/>
        <v>0</v>
      </c>
      <c r="DD57" s="24">
        <f t="shared" si="44"/>
        <v>0</v>
      </c>
      <c r="DE57" s="24">
        <f t="shared" si="44"/>
        <v>0</v>
      </c>
      <c r="DF57" s="24">
        <f t="shared" si="44"/>
        <v>0</v>
      </c>
      <c r="DG57" s="24">
        <f t="shared" si="44"/>
        <v>0</v>
      </c>
      <c r="DH57" s="24">
        <f t="shared" si="44"/>
        <v>0</v>
      </c>
      <c r="DI57" s="24">
        <f t="shared" si="44"/>
        <v>0</v>
      </c>
      <c r="DJ57" s="24">
        <f t="shared" si="44"/>
        <v>2923842594</v>
      </c>
      <c r="DK57" s="24">
        <f t="shared" si="44"/>
        <v>0</v>
      </c>
      <c r="DL57" s="24">
        <f t="shared" si="35"/>
        <v>0</v>
      </c>
      <c r="DM57" s="24">
        <f t="shared" si="35"/>
        <v>0</v>
      </c>
      <c r="DN57" s="24">
        <f t="shared" si="35"/>
        <v>0</v>
      </c>
      <c r="DO57" s="24">
        <f t="shared" si="35"/>
        <v>0</v>
      </c>
      <c r="DP57" s="24">
        <f t="shared" si="35"/>
        <v>0</v>
      </c>
      <c r="DS57" s="48">
        <f t="shared" si="36"/>
        <v>3500000000</v>
      </c>
      <c r="DT57" s="48">
        <f t="shared" si="37"/>
        <v>576157406</v>
      </c>
      <c r="DU57" s="168">
        <f t="shared" si="38"/>
        <v>0.16461640171428571</v>
      </c>
    </row>
    <row r="58" spans="1:125" ht="35.25" hidden="1" customHeight="1" x14ac:dyDescent="0.25">
      <c r="A58" s="188"/>
      <c r="B58" s="199"/>
      <c r="C58" s="20" t="s">
        <v>183</v>
      </c>
      <c r="D58" s="21" t="s">
        <v>184</v>
      </c>
      <c r="E58" s="22">
        <v>410</v>
      </c>
      <c r="F58" s="23" t="s">
        <v>127</v>
      </c>
      <c r="G58" s="24">
        <f t="shared" si="29"/>
        <v>779225925</v>
      </c>
      <c r="H58" s="24"/>
      <c r="I58" s="24"/>
      <c r="J58" s="24"/>
      <c r="K58" s="24"/>
      <c r="L58" s="24"/>
      <c r="M58" s="24"/>
      <c r="N58" s="24">
        <v>150000000</v>
      </c>
      <c r="O58" s="24"/>
      <c r="P58" s="24"/>
      <c r="Q58" s="24"/>
      <c r="R58" s="24"/>
      <c r="S58" s="24"/>
      <c r="T58" s="24"/>
      <c r="U58" s="24"/>
      <c r="V58" s="24">
        <v>619225925</v>
      </c>
      <c r="W58" s="24"/>
      <c r="X58" s="24"/>
      <c r="Y58" s="24">
        <v>10000000</v>
      </c>
      <c r="Z58" s="24"/>
      <c r="AA58" s="24"/>
      <c r="AB58" s="24"/>
      <c r="AC58" s="25">
        <f t="shared" si="42"/>
        <v>4.5899268559371919E-4</v>
      </c>
      <c r="AD58" s="24">
        <f t="shared" si="30"/>
        <v>357659</v>
      </c>
      <c r="AE58" s="24"/>
      <c r="AF58" s="24"/>
      <c r="AG58" s="24"/>
      <c r="AH58" s="24"/>
      <c r="AI58" s="24"/>
      <c r="AJ58" s="24"/>
      <c r="AK58" s="24"/>
      <c r="AL58" s="24"/>
      <c r="AM58" s="24"/>
      <c r="AN58" s="24"/>
      <c r="AO58" s="24"/>
      <c r="AP58" s="24"/>
      <c r="AQ58" s="24"/>
      <c r="AR58" s="24"/>
      <c r="AS58" s="24"/>
      <c r="AT58" s="24"/>
      <c r="AU58" s="24"/>
      <c r="AV58" s="24">
        <f>+'[2]ENERO 2018'!$AA$653</f>
        <v>357659</v>
      </c>
      <c r="AW58" s="24"/>
      <c r="AX58" s="24"/>
      <c r="AY58" s="24"/>
      <c r="AZ58" s="25">
        <f t="shared" si="2"/>
        <v>0.99954100731440632</v>
      </c>
      <c r="BA58" s="24">
        <f t="shared" si="39"/>
        <v>778868266</v>
      </c>
      <c r="BB58" s="24">
        <f t="shared" si="45"/>
        <v>0</v>
      </c>
      <c r="BC58" s="24">
        <f t="shared" si="45"/>
        <v>0</v>
      </c>
      <c r="BD58" s="24">
        <f t="shared" si="45"/>
        <v>0</v>
      </c>
      <c r="BE58" s="24">
        <f t="shared" si="45"/>
        <v>0</v>
      </c>
      <c r="BF58" s="24">
        <f t="shared" si="45"/>
        <v>0</v>
      </c>
      <c r="BG58" s="24">
        <f t="shared" si="43"/>
        <v>0</v>
      </c>
      <c r="BH58" s="24">
        <f t="shared" si="43"/>
        <v>150000000</v>
      </c>
      <c r="BI58" s="24">
        <f t="shared" si="43"/>
        <v>0</v>
      </c>
      <c r="BJ58" s="24">
        <f t="shared" si="43"/>
        <v>0</v>
      </c>
      <c r="BK58" s="24">
        <f t="shared" si="43"/>
        <v>0</v>
      </c>
      <c r="BL58" s="24">
        <f t="shared" si="43"/>
        <v>0</v>
      </c>
      <c r="BM58" s="24">
        <f t="shared" si="43"/>
        <v>0</v>
      </c>
      <c r="BN58" s="24">
        <f t="shared" si="43"/>
        <v>0</v>
      </c>
      <c r="BO58" s="24">
        <f t="shared" si="43"/>
        <v>0</v>
      </c>
      <c r="BP58" s="24">
        <f t="shared" si="43"/>
        <v>619225925</v>
      </c>
      <c r="BQ58" s="24">
        <f t="shared" si="43"/>
        <v>0</v>
      </c>
      <c r="BR58" s="24">
        <f t="shared" si="32"/>
        <v>0</v>
      </c>
      <c r="BS58" s="24">
        <f t="shared" si="32"/>
        <v>9642341</v>
      </c>
      <c r="BT58" s="24">
        <f t="shared" si="32"/>
        <v>0</v>
      </c>
      <c r="BU58" s="24">
        <f t="shared" si="32"/>
        <v>0</v>
      </c>
      <c r="BV58" s="24">
        <f t="shared" si="32"/>
        <v>0</v>
      </c>
      <c r="BW58" s="25">
        <f t="shared" si="22"/>
        <v>4.5825990709947185E-4</v>
      </c>
      <c r="BX58" s="24">
        <f t="shared" si="33"/>
        <v>357088</v>
      </c>
      <c r="BY58" s="24"/>
      <c r="BZ58" s="24"/>
      <c r="CA58" s="24"/>
      <c r="CB58" s="24"/>
      <c r="CC58" s="24"/>
      <c r="CD58" s="24"/>
      <c r="CE58" s="24"/>
      <c r="CF58" s="24"/>
      <c r="CG58" s="24"/>
      <c r="CH58" s="24"/>
      <c r="CI58" s="24"/>
      <c r="CJ58" s="24"/>
      <c r="CK58" s="24"/>
      <c r="CL58" s="24"/>
      <c r="CM58" s="24"/>
      <c r="CN58" s="24"/>
      <c r="CO58" s="24"/>
      <c r="CP58" s="24">
        <f>+'[2]ENERO 2018'!$H$651</f>
        <v>357088</v>
      </c>
      <c r="CQ58" s="24"/>
      <c r="CR58" s="24"/>
      <c r="CS58" s="24"/>
      <c r="CT58" s="25">
        <f t="shared" si="7"/>
        <v>0.99954174009290053</v>
      </c>
      <c r="CU58" s="24">
        <f t="shared" si="40"/>
        <v>778868837</v>
      </c>
      <c r="CV58" s="24">
        <f t="shared" si="46"/>
        <v>0</v>
      </c>
      <c r="CW58" s="24">
        <f t="shared" si="46"/>
        <v>0</v>
      </c>
      <c r="CX58" s="24">
        <f t="shared" si="46"/>
        <v>0</v>
      </c>
      <c r="CY58" s="24">
        <f t="shared" si="46"/>
        <v>0</v>
      </c>
      <c r="CZ58" s="24">
        <f t="shared" si="46"/>
        <v>0</v>
      </c>
      <c r="DA58" s="24">
        <f t="shared" si="44"/>
        <v>0</v>
      </c>
      <c r="DB58" s="24">
        <f t="shared" si="44"/>
        <v>150000000</v>
      </c>
      <c r="DC58" s="24">
        <f t="shared" si="44"/>
        <v>0</v>
      </c>
      <c r="DD58" s="24">
        <f t="shared" si="44"/>
        <v>0</v>
      </c>
      <c r="DE58" s="24">
        <f t="shared" si="44"/>
        <v>0</v>
      </c>
      <c r="DF58" s="24">
        <f t="shared" si="44"/>
        <v>0</v>
      </c>
      <c r="DG58" s="24">
        <f t="shared" si="44"/>
        <v>0</v>
      </c>
      <c r="DH58" s="24">
        <f t="shared" si="44"/>
        <v>0</v>
      </c>
      <c r="DI58" s="24">
        <f t="shared" si="44"/>
        <v>0</v>
      </c>
      <c r="DJ58" s="24">
        <f t="shared" si="44"/>
        <v>619225925</v>
      </c>
      <c r="DK58" s="24">
        <f t="shared" si="44"/>
        <v>0</v>
      </c>
      <c r="DL58" s="24">
        <f t="shared" si="35"/>
        <v>0</v>
      </c>
      <c r="DM58" s="24">
        <f t="shared" si="35"/>
        <v>9642912</v>
      </c>
      <c r="DN58" s="24">
        <f t="shared" si="35"/>
        <v>0</v>
      </c>
      <c r="DO58" s="24">
        <f t="shared" si="35"/>
        <v>0</v>
      </c>
      <c r="DP58" s="24">
        <f t="shared" si="35"/>
        <v>0</v>
      </c>
      <c r="DS58" s="48">
        <f t="shared" si="36"/>
        <v>779225925</v>
      </c>
      <c r="DT58" s="48">
        <f t="shared" si="37"/>
        <v>357088</v>
      </c>
      <c r="DU58" s="168">
        <f t="shared" si="38"/>
        <v>4.5825990709947185E-4</v>
      </c>
    </row>
    <row r="59" spans="1:125" ht="74.25" hidden="1" customHeight="1" x14ac:dyDescent="0.25">
      <c r="A59" s="55"/>
      <c r="B59" s="197" t="s">
        <v>185</v>
      </c>
      <c r="C59" s="20" t="s">
        <v>186</v>
      </c>
      <c r="D59" s="21" t="s">
        <v>187</v>
      </c>
      <c r="E59" s="22">
        <v>410</v>
      </c>
      <c r="F59" s="23" t="s">
        <v>127</v>
      </c>
      <c r="G59" s="24">
        <f t="shared" si="29"/>
        <v>5000000</v>
      </c>
      <c r="H59" s="24"/>
      <c r="I59" s="24">
        <v>5000000</v>
      </c>
      <c r="J59" s="24"/>
      <c r="K59" s="24"/>
      <c r="L59" s="24"/>
      <c r="M59" s="24"/>
      <c r="N59" s="24"/>
      <c r="O59" s="24"/>
      <c r="P59" s="24"/>
      <c r="Q59" s="24"/>
      <c r="R59" s="24"/>
      <c r="S59" s="24"/>
      <c r="T59" s="24"/>
      <c r="U59" s="24"/>
      <c r="V59" s="24"/>
      <c r="W59" s="24"/>
      <c r="X59" s="24"/>
      <c r="Y59" s="24"/>
      <c r="Z59" s="24"/>
      <c r="AA59" s="24"/>
      <c r="AB59" s="24"/>
      <c r="AC59" s="25">
        <f t="shared" si="42"/>
        <v>0</v>
      </c>
      <c r="AD59" s="24">
        <f t="shared" si="30"/>
        <v>0</v>
      </c>
      <c r="AE59" s="24"/>
      <c r="AF59" s="24"/>
      <c r="AG59" s="24"/>
      <c r="AH59" s="24"/>
      <c r="AI59" s="24"/>
      <c r="AJ59" s="24"/>
      <c r="AK59" s="24"/>
      <c r="AL59" s="24"/>
      <c r="AM59" s="24"/>
      <c r="AN59" s="24"/>
      <c r="AO59" s="24"/>
      <c r="AP59" s="24"/>
      <c r="AQ59" s="24"/>
      <c r="AR59" s="24"/>
      <c r="AS59" s="24"/>
      <c r="AT59" s="24"/>
      <c r="AU59" s="24"/>
      <c r="AV59" s="24"/>
      <c r="AW59" s="24"/>
      <c r="AX59" s="24"/>
      <c r="AY59" s="24"/>
      <c r="AZ59" s="25">
        <f t="shared" si="2"/>
        <v>1</v>
      </c>
      <c r="BA59" s="24">
        <f t="shared" si="39"/>
        <v>5000000</v>
      </c>
      <c r="BB59" s="24">
        <f t="shared" si="45"/>
        <v>0</v>
      </c>
      <c r="BC59" s="24">
        <f t="shared" si="45"/>
        <v>5000000</v>
      </c>
      <c r="BD59" s="24">
        <f t="shared" si="45"/>
        <v>0</v>
      </c>
      <c r="BE59" s="24">
        <f t="shared" si="45"/>
        <v>0</v>
      </c>
      <c r="BF59" s="24">
        <f t="shared" si="45"/>
        <v>0</v>
      </c>
      <c r="BG59" s="24">
        <f t="shared" si="43"/>
        <v>0</v>
      </c>
      <c r="BH59" s="24">
        <f t="shared" si="43"/>
        <v>0</v>
      </c>
      <c r="BI59" s="24">
        <f t="shared" si="43"/>
        <v>0</v>
      </c>
      <c r="BJ59" s="24">
        <f t="shared" si="43"/>
        <v>0</v>
      </c>
      <c r="BK59" s="24">
        <f t="shared" si="43"/>
        <v>0</v>
      </c>
      <c r="BL59" s="24">
        <f t="shared" si="43"/>
        <v>0</v>
      </c>
      <c r="BM59" s="24">
        <f t="shared" si="43"/>
        <v>0</v>
      </c>
      <c r="BN59" s="24">
        <f t="shared" si="43"/>
        <v>0</v>
      </c>
      <c r="BO59" s="24">
        <f t="shared" si="43"/>
        <v>0</v>
      </c>
      <c r="BP59" s="24">
        <f t="shared" si="43"/>
        <v>0</v>
      </c>
      <c r="BQ59" s="24">
        <f t="shared" si="43"/>
        <v>0</v>
      </c>
      <c r="BR59" s="24">
        <f t="shared" si="32"/>
        <v>0</v>
      </c>
      <c r="BS59" s="24">
        <f t="shared" si="32"/>
        <v>0</v>
      </c>
      <c r="BT59" s="24">
        <f t="shared" si="32"/>
        <v>0</v>
      </c>
      <c r="BU59" s="24">
        <f t="shared" si="32"/>
        <v>0</v>
      </c>
      <c r="BV59" s="24">
        <f t="shared" si="32"/>
        <v>0</v>
      </c>
      <c r="BW59" s="25">
        <f t="shared" si="22"/>
        <v>0</v>
      </c>
      <c r="BX59" s="24">
        <f t="shared" si="33"/>
        <v>0</v>
      </c>
      <c r="BY59" s="24"/>
      <c r="BZ59" s="24"/>
      <c r="CA59" s="24"/>
      <c r="CB59" s="24"/>
      <c r="CC59" s="24"/>
      <c r="CD59" s="24"/>
      <c r="CE59" s="24"/>
      <c r="CF59" s="24"/>
      <c r="CG59" s="24"/>
      <c r="CH59" s="24"/>
      <c r="CI59" s="24"/>
      <c r="CJ59" s="24"/>
      <c r="CK59" s="24"/>
      <c r="CL59" s="24"/>
      <c r="CM59" s="24"/>
      <c r="CN59" s="24"/>
      <c r="CO59" s="24"/>
      <c r="CP59" s="24"/>
      <c r="CQ59" s="24"/>
      <c r="CR59" s="24"/>
      <c r="CS59" s="24"/>
      <c r="CT59" s="25">
        <f t="shared" si="7"/>
        <v>1</v>
      </c>
      <c r="CU59" s="24">
        <f t="shared" si="40"/>
        <v>5000000</v>
      </c>
      <c r="CV59" s="24">
        <f t="shared" si="46"/>
        <v>0</v>
      </c>
      <c r="CW59" s="24">
        <f t="shared" si="46"/>
        <v>5000000</v>
      </c>
      <c r="CX59" s="24">
        <f t="shared" si="46"/>
        <v>0</v>
      </c>
      <c r="CY59" s="24">
        <f t="shared" si="46"/>
        <v>0</v>
      </c>
      <c r="CZ59" s="24">
        <f t="shared" si="46"/>
        <v>0</v>
      </c>
      <c r="DA59" s="24">
        <f t="shared" si="44"/>
        <v>0</v>
      </c>
      <c r="DB59" s="24">
        <f t="shared" si="44"/>
        <v>0</v>
      </c>
      <c r="DC59" s="24">
        <f t="shared" si="44"/>
        <v>0</v>
      </c>
      <c r="DD59" s="24">
        <f t="shared" si="44"/>
        <v>0</v>
      </c>
      <c r="DE59" s="24">
        <f t="shared" si="44"/>
        <v>0</v>
      </c>
      <c r="DF59" s="24">
        <f t="shared" si="44"/>
        <v>0</v>
      </c>
      <c r="DG59" s="24">
        <f t="shared" si="44"/>
        <v>0</v>
      </c>
      <c r="DH59" s="24">
        <f t="shared" si="44"/>
        <v>0</v>
      </c>
      <c r="DI59" s="24">
        <f t="shared" si="44"/>
        <v>0</v>
      </c>
      <c r="DJ59" s="24">
        <f t="shared" si="44"/>
        <v>0</v>
      </c>
      <c r="DK59" s="24">
        <f t="shared" si="44"/>
        <v>0</v>
      </c>
      <c r="DL59" s="24">
        <f t="shared" si="35"/>
        <v>0</v>
      </c>
      <c r="DM59" s="24">
        <f t="shared" si="35"/>
        <v>0</v>
      </c>
      <c r="DN59" s="24">
        <f t="shared" si="35"/>
        <v>0</v>
      </c>
      <c r="DO59" s="24">
        <f t="shared" si="35"/>
        <v>0</v>
      </c>
      <c r="DP59" s="24">
        <f t="shared" si="35"/>
        <v>0</v>
      </c>
      <c r="DS59" s="48">
        <f t="shared" si="36"/>
        <v>5000000</v>
      </c>
      <c r="DT59" s="48">
        <f t="shared" si="37"/>
        <v>0</v>
      </c>
      <c r="DU59" s="168">
        <f t="shared" si="38"/>
        <v>0</v>
      </c>
    </row>
    <row r="60" spans="1:125" ht="22.5" hidden="1" customHeight="1" x14ac:dyDescent="0.25">
      <c r="A60" s="55"/>
      <c r="B60" s="197"/>
      <c r="C60" s="20" t="s">
        <v>188</v>
      </c>
      <c r="D60" s="21" t="s">
        <v>189</v>
      </c>
      <c r="E60" s="22">
        <v>410</v>
      </c>
      <c r="F60" s="23" t="s">
        <v>127</v>
      </c>
      <c r="G60" s="24">
        <f t="shared" si="29"/>
        <v>20000000</v>
      </c>
      <c r="H60" s="24"/>
      <c r="I60" s="24"/>
      <c r="J60" s="24"/>
      <c r="K60" s="24"/>
      <c r="L60" s="24"/>
      <c r="M60" s="24"/>
      <c r="N60" s="24"/>
      <c r="O60" s="24"/>
      <c r="P60" s="24"/>
      <c r="Q60" s="24"/>
      <c r="R60" s="24"/>
      <c r="S60" s="24"/>
      <c r="T60" s="24"/>
      <c r="U60" s="24"/>
      <c r="V60" s="24"/>
      <c r="W60" s="24"/>
      <c r="X60" s="24"/>
      <c r="Y60" s="24">
        <v>20000000</v>
      </c>
      <c r="Z60" s="24"/>
      <c r="AA60" s="24"/>
      <c r="AB60" s="24"/>
      <c r="AC60" s="25">
        <f t="shared" si="42"/>
        <v>0</v>
      </c>
      <c r="AD60" s="24">
        <f t="shared" si="30"/>
        <v>0</v>
      </c>
      <c r="AE60" s="24"/>
      <c r="AF60" s="24"/>
      <c r="AG60" s="24"/>
      <c r="AH60" s="24"/>
      <c r="AI60" s="24"/>
      <c r="AJ60" s="24"/>
      <c r="AK60" s="24"/>
      <c r="AL60" s="24"/>
      <c r="AM60" s="24"/>
      <c r="AN60" s="24"/>
      <c r="AO60" s="24"/>
      <c r="AP60" s="24"/>
      <c r="AQ60" s="24"/>
      <c r="AR60" s="24"/>
      <c r="AS60" s="24"/>
      <c r="AT60" s="24"/>
      <c r="AU60" s="24"/>
      <c r="AV60" s="24"/>
      <c r="AW60" s="24"/>
      <c r="AX60" s="24"/>
      <c r="AY60" s="24"/>
      <c r="AZ60" s="25">
        <f t="shared" si="2"/>
        <v>1</v>
      </c>
      <c r="BA60" s="24">
        <f t="shared" si="39"/>
        <v>20000000</v>
      </c>
      <c r="BB60" s="24">
        <f t="shared" si="45"/>
        <v>0</v>
      </c>
      <c r="BC60" s="24">
        <f t="shared" si="45"/>
        <v>0</v>
      </c>
      <c r="BD60" s="24">
        <f t="shared" si="45"/>
        <v>0</v>
      </c>
      <c r="BE60" s="24">
        <f t="shared" si="45"/>
        <v>0</v>
      </c>
      <c r="BF60" s="24">
        <f t="shared" si="45"/>
        <v>0</v>
      </c>
      <c r="BG60" s="24">
        <f t="shared" si="43"/>
        <v>0</v>
      </c>
      <c r="BH60" s="24">
        <f t="shared" si="43"/>
        <v>0</v>
      </c>
      <c r="BI60" s="24">
        <f t="shared" si="43"/>
        <v>0</v>
      </c>
      <c r="BJ60" s="24">
        <f t="shared" si="43"/>
        <v>0</v>
      </c>
      <c r="BK60" s="24">
        <f t="shared" si="43"/>
        <v>0</v>
      </c>
      <c r="BL60" s="24">
        <f t="shared" si="43"/>
        <v>0</v>
      </c>
      <c r="BM60" s="24">
        <f t="shared" si="43"/>
        <v>0</v>
      </c>
      <c r="BN60" s="24">
        <f t="shared" si="43"/>
        <v>0</v>
      </c>
      <c r="BO60" s="24">
        <f t="shared" si="43"/>
        <v>0</v>
      </c>
      <c r="BP60" s="24">
        <f t="shared" si="43"/>
        <v>0</v>
      </c>
      <c r="BQ60" s="24">
        <f t="shared" si="43"/>
        <v>0</v>
      </c>
      <c r="BR60" s="24">
        <f t="shared" si="32"/>
        <v>0</v>
      </c>
      <c r="BS60" s="24">
        <f t="shared" si="32"/>
        <v>20000000</v>
      </c>
      <c r="BT60" s="24">
        <f t="shared" si="32"/>
        <v>0</v>
      </c>
      <c r="BU60" s="24">
        <f t="shared" si="32"/>
        <v>0</v>
      </c>
      <c r="BV60" s="24">
        <f t="shared" si="32"/>
        <v>0</v>
      </c>
      <c r="BW60" s="25">
        <f t="shared" si="22"/>
        <v>0</v>
      </c>
      <c r="BX60" s="24">
        <f t="shared" si="33"/>
        <v>0</v>
      </c>
      <c r="BY60" s="24"/>
      <c r="BZ60" s="24"/>
      <c r="CA60" s="24"/>
      <c r="CB60" s="24"/>
      <c r="CC60" s="24"/>
      <c r="CD60" s="24"/>
      <c r="CE60" s="24"/>
      <c r="CF60" s="24"/>
      <c r="CG60" s="24"/>
      <c r="CH60" s="24"/>
      <c r="CI60" s="24"/>
      <c r="CJ60" s="24"/>
      <c r="CK60" s="24"/>
      <c r="CL60" s="24"/>
      <c r="CM60" s="24"/>
      <c r="CN60" s="24"/>
      <c r="CO60" s="24"/>
      <c r="CP60" s="24"/>
      <c r="CQ60" s="24"/>
      <c r="CR60" s="24"/>
      <c r="CS60" s="24"/>
      <c r="CT60" s="25">
        <f t="shared" si="7"/>
        <v>1</v>
      </c>
      <c r="CU60" s="24">
        <f t="shared" si="40"/>
        <v>20000000</v>
      </c>
      <c r="CV60" s="24">
        <f t="shared" si="46"/>
        <v>0</v>
      </c>
      <c r="CW60" s="24">
        <f t="shared" si="46"/>
        <v>0</v>
      </c>
      <c r="CX60" s="24">
        <f t="shared" si="46"/>
        <v>0</v>
      </c>
      <c r="CY60" s="24">
        <f t="shared" si="46"/>
        <v>0</v>
      </c>
      <c r="CZ60" s="24">
        <f t="shared" si="46"/>
        <v>0</v>
      </c>
      <c r="DA60" s="24">
        <f t="shared" si="44"/>
        <v>0</v>
      </c>
      <c r="DB60" s="24">
        <f t="shared" si="44"/>
        <v>0</v>
      </c>
      <c r="DC60" s="24">
        <f t="shared" si="44"/>
        <v>0</v>
      </c>
      <c r="DD60" s="24">
        <f t="shared" si="44"/>
        <v>0</v>
      </c>
      <c r="DE60" s="24">
        <f t="shared" si="44"/>
        <v>0</v>
      </c>
      <c r="DF60" s="24">
        <f t="shared" si="44"/>
        <v>0</v>
      </c>
      <c r="DG60" s="24">
        <f t="shared" si="44"/>
        <v>0</v>
      </c>
      <c r="DH60" s="24">
        <f t="shared" si="44"/>
        <v>0</v>
      </c>
      <c r="DI60" s="24">
        <f t="shared" si="44"/>
        <v>0</v>
      </c>
      <c r="DJ60" s="24">
        <f t="shared" si="44"/>
        <v>0</v>
      </c>
      <c r="DK60" s="24">
        <f t="shared" si="44"/>
        <v>0</v>
      </c>
      <c r="DL60" s="24">
        <f t="shared" si="35"/>
        <v>0</v>
      </c>
      <c r="DM60" s="24">
        <f t="shared" si="35"/>
        <v>20000000</v>
      </c>
      <c r="DN60" s="24">
        <f t="shared" si="35"/>
        <v>0</v>
      </c>
      <c r="DO60" s="24">
        <f t="shared" si="35"/>
        <v>0</v>
      </c>
      <c r="DP60" s="24">
        <f t="shared" si="35"/>
        <v>0</v>
      </c>
      <c r="DS60" s="48">
        <f t="shared" si="36"/>
        <v>20000000</v>
      </c>
      <c r="DT60" s="48">
        <f t="shared" si="37"/>
        <v>0</v>
      </c>
      <c r="DU60" s="168">
        <f t="shared" si="38"/>
        <v>0</v>
      </c>
    </row>
    <row r="61" spans="1:125" ht="75" hidden="1" customHeight="1" x14ac:dyDescent="0.25">
      <c r="A61" s="55"/>
      <c r="B61" s="53" t="s">
        <v>190</v>
      </c>
      <c r="C61" s="20" t="s">
        <v>191</v>
      </c>
      <c r="D61" s="21" t="s">
        <v>192</v>
      </c>
      <c r="E61" s="22">
        <v>410</v>
      </c>
      <c r="F61" s="23" t="s">
        <v>127</v>
      </c>
      <c r="G61" s="24">
        <f t="shared" si="29"/>
        <v>2000000</v>
      </c>
      <c r="H61" s="24"/>
      <c r="I61" s="24">
        <v>2000000</v>
      </c>
      <c r="J61" s="24"/>
      <c r="K61" s="24"/>
      <c r="L61" s="24"/>
      <c r="M61" s="24"/>
      <c r="N61" s="24"/>
      <c r="O61" s="24"/>
      <c r="P61" s="24"/>
      <c r="Q61" s="24"/>
      <c r="R61" s="24"/>
      <c r="S61" s="24"/>
      <c r="T61" s="24"/>
      <c r="U61" s="24"/>
      <c r="V61" s="24"/>
      <c r="W61" s="24"/>
      <c r="X61" s="24"/>
      <c r="Y61" s="24"/>
      <c r="Z61" s="24"/>
      <c r="AA61" s="24"/>
      <c r="AB61" s="24"/>
      <c r="AC61" s="25">
        <f>+AD61/G61</f>
        <v>0</v>
      </c>
      <c r="AD61" s="24">
        <f t="shared" si="30"/>
        <v>0</v>
      </c>
      <c r="AE61" s="24"/>
      <c r="AF61" s="24"/>
      <c r="AG61" s="24"/>
      <c r="AH61" s="24"/>
      <c r="AI61" s="24"/>
      <c r="AJ61" s="24"/>
      <c r="AK61" s="24"/>
      <c r="AL61" s="24"/>
      <c r="AM61" s="24"/>
      <c r="AN61" s="24"/>
      <c r="AO61" s="24"/>
      <c r="AP61" s="24"/>
      <c r="AQ61" s="24"/>
      <c r="AR61" s="24"/>
      <c r="AS61" s="24"/>
      <c r="AT61" s="24"/>
      <c r="AU61" s="24"/>
      <c r="AV61" s="24"/>
      <c r="AW61" s="24"/>
      <c r="AX61" s="24"/>
      <c r="AY61" s="24"/>
      <c r="AZ61" s="25">
        <f t="shared" si="2"/>
        <v>1</v>
      </c>
      <c r="BA61" s="24">
        <f t="shared" si="39"/>
        <v>2000000</v>
      </c>
      <c r="BB61" s="24">
        <f t="shared" si="45"/>
        <v>0</v>
      </c>
      <c r="BC61" s="24">
        <f t="shared" si="45"/>
        <v>2000000</v>
      </c>
      <c r="BD61" s="24">
        <f t="shared" si="45"/>
        <v>0</v>
      </c>
      <c r="BE61" s="24">
        <f t="shared" si="45"/>
        <v>0</v>
      </c>
      <c r="BF61" s="24">
        <f t="shared" si="45"/>
        <v>0</v>
      </c>
      <c r="BG61" s="24">
        <f t="shared" si="43"/>
        <v>0</v>
      </c>
      <c r="BH61" s="24">
        <f t="shared" si="43"/>
        <v>0</v>
      </c>
      <c r="BI61" s="24">
        <f t="shared" si="43"/>
        <v>0</v>
      </c>
      <c r="BJ61" s="24">
        <f t="shared" si="43"/>
        <v>0</v>
      </c>
      <c r="BK61" s="24">
        <f t="shared" si="43"/>
        <v>0</v>
      </c>
      <c r="BL61" s="24">
        <f t="shared" si="43"/>
        <v>0</v>
      </c>
      <c r="BM61" s="24">
        <f t="shared" si="43"/>
        <v>0</v>
      </c>
      <c r="BN61" s="24">
        <f t="shared" si="43"/>
        <v>0</v>
      </c>
      <c r="BO61" s="24">
        <f t="shared" si="43"/>
        <v>0</v>
      </c>
      <c r="BP61" s="24">
        <f t="shared" si="43"/>
        <v>0</v>
      </c>
      <c r="BQ61" s="24">
        <f t="shared" si="43"/>
        <v>0</v>
      </c>
      <c r="BR61" s="24">
        <f t="shared" si="32"/>
        <v>0</v>
      </c>
      <c r="BS61" s="24">
        <f t="shared" si="32"/>
        <v>0</v>
      </c>
      <c r="BT61" s="24">
        <f t="shared" si="32"/>
        <v>0</v>
      </c>
      <c r="BU61" s="24">
        <f t="shared" si="32"/>
        <v>0</v>
      </c>
      <c r="BV61" s="24">
        <f t="shared" si="32"/>
        <v>0</v>
      </c>
      <c r="BW61" s="25">
        <f>+BX61/G61</f>
        <v>0</v>
      </c>
      <c r="BX61" s="24">
        <f t="shared" si="33"/>
        <v>0</v>
      </c>
      <c r="BY61" s="24"/>
      <c r="BZ61" s="24"/>
      <c r="CA61" s="24"/>
      <c r="CB61" s="24"/>
      <c r="CC61" s="24"/>
      <c r="CD61" s="24"/>
      <c r="CE61" s="24"/>
      <c r="CF61" s="24"/>
      <c r="CG61" s="24"/>
      <c r="CH61" s="24"/>
      <c r="CI61" s="24"/>
      <c r="CJ61" s="24"/>
      <c r="CK61" s="24"/>
      <c r="CL61" s="24"/>
      <c r="CM61" s="24"/>
      <c r="CN61" s="24"/>
      <c r="CO61" s="24"/>
      <c r="CP61" s="24"/>
      <c r="CQ61" s="24"/>
      <c r="CR61" s="24"/>
      <c r="CS61" s="24"/>
      <c r="CT61" s="25">
        <f t="shared" si="7"/>
        <v>1</v>
      </c>
      <c r="CU61" s="24">
        <f t="shared" si="40"/>
        <v>2000000</v>
      </c>
      <c r="CV61" s="24">
        <f t="shared" si="46"/>
        <v>0</v>
      </c>
      <c r="CW61" s="24">
        <f t="shared" si="46"/>
        <v>2000000</v>
      </c>
      <c r="CX61" s="24">
        <f t="shared" si="46"/>
        <v>0</v>
      </c>
      <c r="CY61" s="24">
        <f t="shared" si="46"/>
        <v>0</v>
      </c>
      <c r="CZ61" s="24">
        <f t="shared" si="46"/>
        <v>0</v>
      </c>
      <c r="DA61" s="24">
        <f t="shared" si="44"/>
        <v>0</v>
      </c>
      <c r="DB61" s="24">
        <f t="shared" si="44"/>
        <v>0</v>
      </c>
      <c r="DC61" s="24">
        <f t="shared" si="44"/>
        <v>0</v>
      </c>
      <c r="DD61" s="24">
        <f t="shared" si="44"/>
        <v>0</v>
      </c>
      <c r="DE61" s="24">
        <f t="shared" si="44"/>
        <v>0</v>
      </c>
      <c r="DF61" s="24">
        <f t="shared" si="44"/>
        <v>0</v>
      </c>
      <c r="DG61" s="24">
        <f t="shared" si="44"/>
        <v>0</v>
      </c>
      <c r="DH61" s="24">
        <f t="shared" si="44"/>
        <v>0</v>
      </c>
      <c r="DI61" s="24">
        <f t="shared" si="44"/>
        <v>0</v>
      </c>
      <c r="DJ61" s="24">
        <f t="shared" si="44"/>
        <v>0</v>
      </c>
      <c r="DK61" s="24">
        <f t="shared" si="44"/>
        <v>0</v>
      </c>
      <c r="DL61" s="24">
        <f t="shared" si="35"/>
        <v>0</v>
      </c>
      <c r="DM61" s="24">
        <f t="shared" si="35"/>
        <v>0</v>
      </c>
      <c r="DN61" s="24">
        <f t="shared" si="35"/>
        <v>0</v>
      </c>
      <c r="DO61" s="24">
        <f t="shared" si="35"/>
        <v>0</v>
      </c>
      <c r="DP61" s="24">
        <f t="shared" si="35"/>
        <v>0</v>
      </c>
      <c r="DS61" s="48">
        <f t="shared" si="36"/>
        <v>2000000</v>
      </c>
      <c r="DT61" s="48">
        <f t="shared" si="37"/>
        <v>0</v>
      </c>
      <c r="DU61" s="168">
        <f t="shared" si="38"/>
        <v>0</v>
      </c>
    </row>
    <row r="62" spans="1:125" ht="31.5" hidden="1" customHeight="1" x14ac:dyDescent="0.25">
      <c r="A62" s="188"/>
      <c r="B62" s="198" t="s">
        <v>193</v>
      </c>
      <c r="C62" s="20" t="s">
        <v>194</v>
      </c>
      <c r="D62" s="21" t="s">
        <v>195</v>
      </c>
      <c r="E62" s="22">
        <v>410</v>
      </c>
      <c r="F62" s="23" t="s">
        <v>127</v>
      </c>
      <c r="G62" s="24">
        <f t="shared" si="29"/>
        <v>72000000</v>
      </c>
      <c r="H62" s="24"/>
      <c r="I62" s="24">
        <v>52000000</v>
      </c>
      <c r="J62" s="24"/>
      <c r="K62" s="24"/>
      <c r="L62" s="24"/>
      <c r="M62" s="34"/>
      <c r="N62" s="24">
        <v>20000000</v>
      </c>
      <c r="O62" s="34"/>
      <c r="P62" s="34"/>
      <c r="Q62" s="24"/>
      <c r="R62" s="24"/>
      <c r="S62" s="24"/>
      <c r="T62" s="24"/>
      <c r="U62" s="24"/>
      <c r="V62" s="24"/>
      <c r="W62" s="24"/>
      <c r="X62" s="24"/>
      <c r="Y62" s="24"/>
      <c r="Z62" s="24"/>
      <c r="AA62" s="24"/>
      <c r="AB62" s="24"/>
      <c r="AC62" s="25">
        <f>+AD62/G62</f>
        <v>0.2768431388888889</v>
      </c>
      <c r="AD62" s="24">
        <f t="shared" si="30"/>
        <v>19932706</v>
      </c>
      <c r="AE62" s="24"/>
      <c r="AF62" s="24">
        <f>+'[1]FEBRERO 2018'!$K$834</f>
        <v>19932706</v>
      </c>
      <c r="AG62" s="24"/>
      <c r="AH62" s="24"/>
      <c r="AI62" s="24"/>
      <c r="AJ62" s="24"/>
      <c r="AK62" s="24"/>
      <c r="AL62" s="24"/>
      <c r="AM62" s="24"/>
      <c r="AN62" s="24"/>
      <c r="AO62" s="24"/>
      <c r="AP62" s="24"/>
      <c r="AQ62" s="24"/>
      <c r="AR62" s="24"/>
      <c r="AS62" s="24"/>
      <c r="AT62" s="24"/>
      <c r="AU62" s="24"/>
      <c r="AV62" s="24"/>
      <c r="AW62" s="24"/>
      <c r="AX62" s="24"/>
      <c r="AY62" s="24"/>
      <c r="AZ62" s="25">
        <f t="shared" si="2"/>
        <v>0.7231568611111111</v>
      </c>
      <c r="BA62" s="24">
        <f t="shared" si="39"/>
        <v>52067294</v>
      </c>
      <c r="BB62" s="24">
        <f t="shared" si="45"/>
        <v>0</v>
      </c>
      <c r="BC62" s="24">
        <f t="shared" si="45"/>
        <v>32067294</v>
      </c>
      <c r="BD62" s="24">
        <f t="shared" si="45"/>
        <v>0</v>
      </c>
      <c r="BE62" s="24">
        <f t="shared" si="45"/>
        <v>0</v>
      </c>
      <c r="BF62" s="24">
        <f t="shared" si="45"/>
        <v>0</v>
      </c>
      <c r="BG62" s="24">
        <f t="shared" si="43"/>
        <v>0</v>
      </c>
      <c r="BH62" s="24">
        <f t="shared" si="43"/>
        <v>20000000</v>
      </c>
      <c r="BI62" s="24">
        <f t="shared" si="43"/>
        <v>0</v>
      </c>
      <c r="BJ62" s="24">
        <f t="shared" si="43"/>
        <v>0</v>
      </c>
      <c r="BK62" s="24">
        <f t="shared" si="43"/>
        <v>0</v>
      </c>
      <c r="BL62" s="24">
        <f t="shared" si="43"/>
        <v>0</v>
      </c>
      <c r="BM62" s="24">
        <f t="shared" si="43"/>
        <v>0</v>
      </c>
      <c r="BN62" s="24">
        <f t="shared" si="43"/>
        <v>0</v>
      </c>
      <c r="BO62" s="24">
        <f t="shared" si="43"/>
        <v>0</v>
      </c>
      <c r="BP62" s="24">
        <f t="shared" si="43"/>
        <v>0</v>
      </c>
      <c r="BQ62" s="24">
        <f t="shared" si="43"/>
        <v>0</v>
      </c>
      <c r="BR62" s="24">
        <f t="shared" si="32"/>
        <v>0</v>
      </c>
      <c r="BS62" s="24">
        <f t="shared" si="32"/>
        <v>0</v>
      </c>
      <c r="BT62" s="24">
        <f t="shared" si="32"/>
        <v>0</v>
      </c>
      <c r="BU62" s="24">
        <f t="shared" si="32"/>
        <v>0</v>
      </c>
      <c r="BV62" s="24">
        <f t="shared" si="32"/>
        <v>0</v>
      </c>
      <c r="BW62" s="25">
        <f>+BX62/G62</f>
        <v>0.2768431388888889</v>
      </c>
      <c r="BX62" s="24">
        <f t="shared" si="33"/>
        <v>19932706</v>
      </c>
      <c r="BY62" s="24"/>
      <c r="BZ62" s="24">
        <f>+'[1]FEBRERO 2018'!$H$832</f>
        <v>19932706</v>
      </c>
      <c r="CA62" s="24"/>
      <c r="CB62" s="24"/>
      <c r="CC62" s="24"/>
      <c r="CD62" s="24"/>
      <c r="CE62" s="24"/>
      <c r="CF62" s="24"/>
      <c r="CG62" s="24"/>
      <c r="CH62" s="24"/>
      <c r="CI62" s="24"/>
      <c r="CJ62" s="24"/>
      <c r="CK62" s="24"/>
      <c r="CL62" s="24"/>
      <c r="CM62" s="24"/>
      <c r="CN62" s="24"/>
      <c r="CO62" s="24"/>
      <c r="CP62" s="24"/>
      <c r="CQ62" s="24"/>
      <c r="CR62" s="24"/>
      <c r="CS62" s="24"/>
      <c r="CT62" s="25">
        <f t="shared" si="7"/>
        <v>0.7231568611111111</v>
      </c>
      <c r="CU62" s="24">
        <f t="shared" si="40"/>
        <v>52067294</v>
      </c>
      <c r="CV62" s="24">
        <f t="shared" si="46"/>
        <v>0</v>
      </c>
      <c r="CW62" s="24">
        <f t="shared" si="46"/>
        <v>32067294</v>
      </c>
      <c r="CX62" s="24">
        <f t="shared" si="46"/>
        <v>0</v>
      </c>
      <c r="CY62" s="24">
        <f t="shared" si="46"/>
        <v>0</v>
      </c>
      <c r="CZ62" s="24">
        <f t="shared" si="46"/>
        <v>0</v>
      </c>
      <c r="DA62" s="24">
        <f t="shared" si="44"/>
        <v>0</v>
      </c>
      <c r="DB62" s="24">
        <f t="shared" si="44"/>
        <v>20000000</v>
      </c>
      <c r="DC62" s="24">
        <f t="shared" si="44"/>
        <v>0</v>
      </c>
      <c r="DD62" s="24">
        <f t="shared" si="44"/>
        <v>0</v>
      </c>
      <c r="DE62" s="24">
        <f t="shared" si="44"/>
        <v>0</v>
      </c>
      <c r="DF62" s="24">
        <f t="shared" si="44"/>
        <v>0</v>
      </c>
      <c r="DG62" s="24">
        <f t="shared" si="44"/>
        <v>0</v>
      </c>
      <c r="DH62" s="24">
        <f t="shared" si="44"/>
        <v>0</v>
      </c>
      <c r="DI62" s="24">
        <f t="shared" si="44"/>
        <v>0</v>
      </c>
      <c r="DJ62" s="24">
        <f t="shared" si="44"/>
        <v>0</v>
      </c>
      <c r="DK62" s="24">
        <f t="shared" si="44"/>
        <v>0</v>
      </c>
      <c r="DL62" s="24">
        <f t="shared" si="35"/>
        <v>0</v>
      </c>
      <c r="DM62" s="24">
        <f t="shared" si="35"/>
        <v>0</v>
      </c>
      <c r="DN62" s="24">
        <f t="shared" si="35"/>
        <v>0</v>
      </c>
      <c r="DO62" s="24">
        <f t="shared" si="35"/>
        <v>0</v>
      </c>
      <c r="DP62" s="24">
        <f t="shared" si="35"/>
        <v>0</v>
      </c>
      <c r="DQ62" s="47"/>
      <c r="DS62" s="48">
        <f t="shared" si="36"/>
        <v>72000000</v>
      </c>
      <c r="DT62" s="48">
        <f t="shared" si="37"/>
        <v>19932706</v>
      </c>
      <c r="DU62" s="168">
        <f t="shared" si="38"/>
        <v>0.2768431388888889</v>
      </c>
    </row>
    <row r="63" spans="1:125" ht="31.5" hidden="1" customHeight="1" x14ac:dyDescent="0.25">
      <c r="A63" s="188"/>
      <c r="B63" s="198"/>
      <c r="C63" s="20" t="s">
        <v>196</v>
      </c>
      <c r="D63" s="21" t="s">
        <v>197</v>
      </c>
      <c r="E63" s="22">
        <v>410</v>
      </c>
      <c r="F63" s="23" t="s">
        <v>127</v>
      </c>
      <c r="G63" s="24">
        <f t="shared" si="29"/>
        <v>53269674</v>
      </c>
      <c r="H63" s="24"/>
      <c r="I63" s="24"/>
      <c r="J63" s="24">
        <v>8891438</v>
      </c>
      <c r="K63" s="24"/>
      <c r="L63" s="24"/>
      <c r="M63" s="34"/>
      <c r="N63" s="24"/>
      <c r="O63" s="34"/>
      <c r="P63" s="34"/>
      <c r="Q63" s="24"/>
      <c r="R63" s="24"/>
      <c r="S63" s="24"/>
      <c r="T63" s="24"/>
      <c r="U63" s="24"/>
      <c r="V63" s="24"/>
      <c r="W63" s="24">
        <v>44378236</v>
      </c>
      <c r="X63" s="24"/>
      <c r="Y63" s="24"/>
      <c r="Z63" s="24"/>
      <c r="AA63" s="24"/>
      <c r="AB63" s="24"/>
      <c r="AC63" s="25">
        <f>+AD63/G63</f>
        <v>0</v>
      </c>
      <c r="AD63" s="24">
        <f t="shared" si="30"/>
        <v>0</v>
      </c>
      <c r="AE63" s="24"/>
      <c r="AF63" s="24"/>
      <c r="AG63" s="24"/>
      <c r="AH63" s="24"/>
      <c r="AI63" s="24"/>
      <c r="AJ63" s="24"/>
      <c r="AK63" s="24"/>
      <c r="AL63" s="24"/>
      <c r="AM63" s="24"/>
      <c r="AN63" s="24"/>
      <c r="AO63" s="24"/>
      <c r="AP63" s="24"/>
      <c r="AQ63" s="24"/>
      <c r="AR63" s="24"/>
      <c r="AS63" s="24"/>
      <c r="AT63" s="24"/>
      <c r="AU63" s="24"/>
      <c r="AV63" s="24"/>
      <c r="AW63" s="24"/>
      <c r="AX63" s="24"/>
      <c r="AY63" s="24"/>
      <c r="AZ63" s="25">
        <f t="shared" si="2"/>
        <v>1</v>
      </c>
      <c r="BA63" s="24">
        <f t="shared" si="39"/>
        <v>53269674</v>
      </c>
      <c r="BB63" s="24">
        <f t="shared" si="45"/>
        <v>0</v>
      </c>
      <c r="BC63" s="24">
        <f t="shared" si="45"/>
        <v>0</v>
      </c>
      <c r="BD63" s="24">
        <f t="shared" si="45"/>
        <v>8891438</v>
      </c>
      <c r="BE63" s="24">
        <f t="shared" si="45"/>
        <v>0</v>
      </c>
      <c r="BF63" s="24">
        <f t="shared" si="45"/>
        <v>0</v>
      </c>
      <c r="BG63" s="24">
        <f t="shared" si="43"/>
        <v>0</v>
      </c>
      <c r="BH63" s="24">
        <f t="shared" si="43"/>
        <v>0</v>
      </c>
      <c r="BI63" s="24">
        <f t="shared" si="43"/>
        <v>0</v>
      </c>
      <c r="BJ63" s="24">
        <f t="shared" si="43"/>
        <v>0</v>
      </c>
      <c r="BK63" s="24">
        <f t="shared" si="43"/>
        <v>0</v>
      </c>
      <c r="BL63" s="24">
        <f t="shared" si="43"/>
        <v>0</v>
      </c>
      <c r="BM63" s="24">
        <f t="shared" si="43"/>
        <v>0</v>
      </c>
      <c r="BN63" s="24">
        <f t="shared" si="43"/>
        <v>0</v>
      </c>
      <c r="BO63" s="24">
        <f t="shared" si="43"/>
        <v>0</v>
      </c>
      <c r="BP63" s="24">
        <f t="shared" si="43"/>
        <v>0</v>
      </c>
      <c r="BQ63" s="24">
        <f t="shared" si="43"/>
        <v>44378236</v>
      </c>
      <c r="BR63" s="24">
        <f t="shared" si="32"/>
        <v>0</v>
      </c>
      <c r="BS63" s="24">
        <f t="shared" si="32"/>
        <v>0</v>
      </c>
      <c r="BT63" s="24">
        <f t="shared" si="32"/>
        <v>0</v>
      </c>
      <c r="BU63" s="24">
        <f t="shared" si="32"/>
        <v>0</v>
      </c>
      <c r="BV63" s="24">
        <f t="shared" si="32"/>
        <v>0</v>
      </c>
      <c r="BW63" s="25">
        <f>+BX63/G63</f>
        <v>0</v>
      </c>
      <c r="BX63" s="24">
        <f t="shared" si="33"/>
        <v>0</v>
      </c>
      <c r="BY63" s="24"/>
      <c r="BZ63" s="24"/>
      <c r="CA63" s="24"/>
      <c r="CB63" s="24"/>
      <c r="CC63" s="24"/>
      <c r="CD63" s="24"/>
      <c r="CE63" s="24"/>
      <c r="CF63" s="24"/>
      <c r="CG63" s="24"/>
      <c r="CH63" s="24"/>
      <c r="CI63" s="24"/>
      <c r="CJ63" s="24"/>
      <c r="CK63" s="24"/>
      <c r="CL63" s="24"/>
      <c r="CM63" s="24"/>
      <c r="CN63" s="24"/>
      <c r="CO63" s="24"/>
      <c r="CP63" s="24"/>
      <c r="CQ63" s="24"/>
      <c r="CR63" s="24"/>
      <c r="CS63" s="24"/>
      <c r="CT63" s="25">
        <f t="shared" si="7"/>
        <v>1</v>
      </c>
      <c r="CU63" s="24">
        <f t="shared" si="40"/>
        <v>53269674</v>
      </c>
      <c r="CV63" s="24">
        <f t="shared" si="46"/>
        <v>0</v>
      </c>
      <c r="CW63" s="24">
        <f t="shared" si="46"/>
        <v>0</v>
      </c>
      <c r="CX63" s="24">
        <f t="shared" si="46"/>
        <v>8891438</v>
      </c>
      <c r="CY63" s="24">
        <f t="shared" si="46"/>
        <v>0</v>
      </c>
      <c r="CZ63" s="24">
        <f t="shared" si="46"/>
        <v>0</v>
      </c>
      <c r="DA63" s="24">
        <f t="shared" si="44"/>
        <v>0</v>
      </c>
      <c r="DB63" s="24">
        <f t="shared" si="44"/>
        <v>0</v>
      </c>
      <c r="DC63" s="24">
        <f t="shared" si="44"/>
        <v>0</v>
      </c>
      <c r="DD63" s="24">
        <f t="shared" si="44"/>
        <v>0</v>
      </c>
      <c r="DE63" s="24">
        <f t="shared" si="44"/>
        <v>0</v>
      </c>
      <c r="DF63" s="24">
        <f t="shared" si="44"/>
        <v>0</v>
      </c>
      <c r="DG63" s="24">
        <f t="shared" si="44"/>
        <v>0</v>
      </c>
      <c r="DH63" s="24">
        <f t="shared" si="44"/>
        <v>0</v>
      </c>
      <c r="DI63" s="24">
        <f t="shared" si="44"/>
        <v>0</v>
      </c>
      <c r="DJ63" s="24">
        <f t="shared" si="44"/>
        <v>0</v>
      </c>
      <c r="DK63" s="24">
        <f t="shared" si="44"/>
        <v>44378236</v>
      </c>
      <c r="DL63" s="24">
        <f t="shared" si="35"/>
        <v>0</v>
      </c>
      <c r="DM63" s="24">
        <f t="shared" si="35"/>
        <v>0</v>
      </c>
      <c r="DN63" s="24">
        <f t="shared" si="35"/>
        <v>0</v>
      </c>
      <c r="DO63" s="24">
        <f t="shared" si="35"/>
        <v>0</v>
      </c>
      <c r="DP63" s="24">
        <f t="shared" si="35"/>
        <v>0</v>
      </c>
      <c r="DQ63" s="47"/>
      <c r="DS63" s="48">
        <f t="shared" si="36"/>
        <v>53269674</v>
      </c>
      <c r="DT63" s="48">
        <f t="shared" si="37"/>
        <v>0</v>
      </c>
      <c r="DU63" s="168">
        <f t="shared" si="38"/>
        <v>0</v>
      </c>
    </row>
    <row r="64" spans="1:125" ht="45" hidden="1" customHeight="1" x14ac:dyDescent="0.25">
      <c r="A64" s="188"/>
      <c r="B64" s="198"/>
      <c r="C64" s="20" t="s">
        <v>198</v>
      </c>
      <c r="D64" s="21" t="s">
        <v>199</v>
      </c>
      <c r="E64" s="22">
        <v>410</v>
      </c>
      <c r="F64" s="23" t="s">
        <v>127</v>
      </c>
      <c r="G64" s="24">
        <f t="shared" si="29"/>
        <v>12000000</v>
      </c>
      <c r="H64" s="24"/>
      <c r="I64" s="24">
        <v>12000000</v>
      </c>
      <c r="J64" s="24"/>
      <c r="K64" s="24"/>
      <c r="L64" s="24"/>
      <c r="M64" s="34"/>
      <c r="N64" s="24"/>
      <c r="O64" s="34"/>
      <c r="P64" s="34"/>
      <c r="Q64" s="24"/>
      <c r="R64" s="24"/>
      <c r="S64" s="24"/>
      <c r="T64" s="24"/>
      <c r="U64" s="24"/>
      <c r="V64" s="24"/>
      <c r="W64" s="24"/>
      <c r="X64" s="24"/>
      <c r="Y64" s="24"/>
      <c r="Z64" s="24"/>
      <c r="AA64" s="24"/>
      <c r="AB64" s="24"/>
      <c r="AC64" s="25">
        <f>+AD64/G64</f>
        <v>0</v>
      </c>
      <c r="AD64" s="24">
        <f t="shared" si="30"/>
        <v>0</v>
      </c>
      <c r="AE64" s="24"/>
      <c r="AF64" s="24"/>
      <c r="AG64" s="24"/>
      <c r="AH64" s="24"/>
      <c r="AI64" s="24"/>
      <c r="AJ64" s="24"/>
      <c r="AK64" s="24"/>
      <c r="AL64" s="24"/>
      <c r="AM64" s="24"/>
      <c r="AN64" s="24"/>
      <c r="AO64" s="24"/>
      <c r="AP64" s="24"/>
      <c r="AQ64" s="24"/>
      <c r="AR64" s="24"/>
      <c r="AS64" s="24"/>
      <c r="AT64" s="24"/>
      <c r="AU64" s="24"/>
      <c r="AV64" s="24"/>
      <c r="AW64" s="24"/>
      <c r="AX64" s="24"/>
      <c r="AY64" s="24"/>
      <c r="AZ64" s="25">
        <f t="shared" si="2"/>
        <v>1</v>
      </c>
      <c r="BA64" s="24">
        <f t="shared" si="39"/>
        <v>12000000</v>
      </c>
      <c r="BB64" s="24">
        <f t="shared" si="45"/>
        <v>0</v>
      </c>
      <c r="BC64" s="24">
        <f t="shared" si="45"/>
        <v>12000000</v>
      </c>
      <c r="BD64" s="24">
        <f t="shared" si="45"/>
        <v>0</v>
      </c>
      <c r="BE64" s="24">
        <f t="shared" si="45"/>
        <v>0</v>
      </c>
      <c r="BF64" s="24">
        <f t="shared" si="45"/>
        <v>0</v>
      </c>
      <c r="BG64" s="24">
        <f t="shared" si="43"/>
        <v>0</v>
      </c>
      <c r="BH64" s="24">
        <f t="shared" si="43"/>
        <v>0</v>
      </c>
      <c r="BI64" s="24">
        <f t="shared" si="43"/>
        <v>0</v>
      </c>
      <c r="BJ64" s="24">
        <f t="shared" si="43"/>
        <v>0</v>
      </c>
      <c r="BK64" s="24">
        <f t="shared" si="43"/>
        <v>0</v>
      </c>
      <c r="BL64" s="24">
        <f t="shared" si="43"/>
        <v>0</v>
      </c>
      <c r="BM64" s="24">
        <f t="shared" si="43"/>
        <v>0</v>
      </c>
      <c r="BN64" s="24">
        <f t="shared" si="43"/>
        <v>0</v>
      </c>
      <c r="BO64" s="24">
        <f t="shared" si="43"/>
        <v>0</v>
      </c>
      <c r="BP64" s="24">
        <f t="shared" si="43"/>
        <v>0</v>
      </c>
      <c r="BQ64" s="24">
        <f t="shared" si="43"/>
        <v>0</v>
      </c>
      <c r="BR64" s="24">
        <f t="shared" si="32"/>
        <v>0</v>
      </c>
      <c r="BS64" s="24">
        <f t="shared" si="32"/>
        <v>0</v>
      </c>
      <c r="BT64" s="24">
        <f t="shared" si="32"/>
        <v>0</v>
      </c>
      <c r="BU64" s="24">
        <f t="shared" si="32"/>
        <v>0</v>
      </c>
      <c r="BV64" s="24">
        <f t="shared" si="32"/>
        <v>0</v>
      </c>
      <c r="BW64" s="25">
        <f>+BX64/G64</f>
        <v>0</v>
      </c>
      <c r="BX64" s="24">
        <f t="shared" si="33"/>
        <v>0</v>
      </c>
      <c r="BY64" s="24"/>
      <c r="BZ64" s="24"/>
      <c r="CA64" s="24"/>
      <c r="CB64" s="24"/>
      <c r="CC64" s="24"/>
      <c r="CD64" s="24"/>
      <c r="CE64" s="24"/>
      <c r="CF64" s="24"/>
      <c r="CG64" s="24"/>
      <c r="CH64" s="24"/>
      <c r="CI64" s="24"/>
      <c r="CJ64" s="24"/>
      <c r="CK64" s="24"/>
      <c r="CL64" s="24"/>
      <c r="CM64" s="24"/>
      <c r="CN64" s="24"/>
      <c r="CO64" s="24"/>
      <c r="CP64" s="24"/>
      <c r="CQ64" s="24"/>
      <c r="CR64" s="24"/>
      <c r="CS64" s="24"/>
      <c r="CT64" s="25">
        <f t="shared" si="7"/>
        <v>1</v>
      </c>
      <c r="CU64" s="24">
        <f t="shared" si="40"/>
        <v>12000000</v>
      </c>
      <c r="CV64" s="24">
        <f t="shared" si="46"/>
        <v>0</v>
      </c>
      <c r="CW64" s="24">
        <f t="shared" si="46"/>
        <v>12000000</v>
      </c>
      <c r="CX64" s="24">
        <f t="shared" si="46"/>
        <v>0</v>
      </c>
      <c r="CY64" s="24">
        <f t="shared" si="46"/>
        <v>0</v>
      </c>
      <c r="CZ64" s="24">
        <f t="shared" si="46"/>
        <v>0</v>
      </c>
      <c r="DA64" s="24">
        <f t="shared" si="44"/>
        <v>0</v>
      </c>
      <c r="DB64" s="24">
        <f t="shared" si="44"/>
        <v>0</v>
      </c>
      <c r="DC64" s="24">
        <f t="shared" si="44"/>
        <v>0</v>
      </c>
      <c r="DD64" s="24">
        <f t="shared" si="44"/>
        <v>0</v>
      </c>
      <c r="DE64" s="24">
        <f t="shared" si="44"/>
        <v>0</v>
      </c>
      <c r="DF64" s="24">
        <f t="shared" si="44"/>
        <v>0</v>
      </c>
      <c r="DG64" s="24">
        <f t="shared" si="44"/>
        <v>0</v>
      </c>
      <c r="DH64" s="24">
        <f t="shared" si="44"/>
        <v>0</v>
      </c>
      <c r="DI64" s="24">
        <f t="shared" si="44"/>
        <v>0</v>
      </c>
      <c r="DJ64" s="24">
        <f t="shared" si="44"/>
        <v>0</v>
      </c>
      <c r="DK64" s="24">
        <f t="shared" si="44"/>
        <v>0</v>
      </c>
      <c r="DL64" s="24">
        <f t="shared" si="35"/>
        <v>0</v>
      </c>
      <c r="DM64" s="24">
        <f t="shared" si="35"/>
        <v>0</v>
      </c>
      <c r="DN64" s="24">
        <f t="shared" si="35"/>
        <v>0</v>
      </c>
      <c r="DO64" s="24">
        <f t="shared" si="35"/>
        <v>0</v>
      </c>
      <c r="DP64" s="24">
        <f t="shared" si="35"/>
        <v>0</v>
      </c>
      <c r="DQ64" s="47"/>
      <c r="DS64" s="48">
        <f t="shared" si="36"/>
        <v>12000000</v>
      </c>
      <c r="DT64" s="48">
        <f t="shared" si="37"/>
        <v>0</v>
      </c>
      <c r="DU64" s="168">
        <f t="shared" si="38"/>
        <v>0</v>
      </c>
    </row>
    <row r="65" spans="1:125" ht="45" hidden="1" customHeight="1" x14ac:dyDescent="0.25">
      <c r="A65" s="188"/>
      <c r="B65" s="56"/>
      <c r="C65" s="20" t="s">
        <v>200</v>
      </c>
      <c r="D65" s="32" t="s">
        <v>201</v>
      </c>
      <c r="E65" s="22">
        <v>410</v>
      </c>
      <c r="F65" s="23" t="s">
        <v>127</v>
      </c>
      <c r="G65" s="24">
        <f t="shared" si="29"/>
        <v>18600000</v>
      </c>
      <c r="H65" s="24"/>
      <c r="I65" s="24"/>
      <c r="J65" s="24">
        <v>18600000</v>
      </c>
      <c r="K65" s="24"/>
      <c r="L65" s="24"/>
      <c r="M65" s="34"/>
      <c r="N65" s="24"/>
      <c r="O65" s="34"/>
      <c r="P65" s="34"/>
      <c r="Q65" s="24"/>
      <c r="R65" s="24"/>
      <c r="S65" s="24"/>
      <c r="T65" s="24"/>
      <c r="U65" s="24"/>
      <c r="V65" s="24"/>
      <c r="W65" s="24"/>
      <c r="X65" s="24"/>
      <c r="Y65" s="24"/>
      <c r="Z65" s="24"/>
      <c r="AA65" s="24"/>
      <c r="AB65" s="24"/>
      <c r="AC65" s="25">
        <f t="shared" ref="AC65:AC82" si="47">+AD65/G65</f>
        <v>0</v>
      </c>
      <c r="AD65" s="24">
        <f t="shared" si="30"/>
        <v>0</v>
      </c>
      <c r="AE65" s="24"/>
      <c r="AF65" s="24"/>
      <c r="AG65" s="24"/>
      <c r="AH65" s="24"/>
      <c r="AI65" s="24"/>
      <c r="AJ65" s="24"/>
      <c r="AK65" s="24"/>
      <c r="AL65" s="24"/>
      <c r="AM65" s="24"/>
      <c r="AN65" s="24"/>
      <c r="AO65" s="24"/>
      <c r="AP65" s="24"/>
      <c r="AQ65" s="24"/>
      <c r="AR65" s="24"/>
      <c r="AS65" s="24"/>
      <c r="AT65" s="24"/>
      <c r="AU65" s="24"/>
      <c r="AV65" s="24"/>
      <c r="AW65" s="24"/>
      <c r="AX65" s="24"/>
      <c r="AY65" s="24"/>
      <c r="AZ65" s="25">
        <f t="shared" si="2"/>
        <v>1</v>
      </c>
      <c r="BA65" s="24">
        <f t="shared" si="39"/>
        <v>18600000</v>
      </c>
      <c r="BB65" s="24">
        <f t="shared" si="45"/>
        <v>0</v>
      </c>
      <c r="BC65" s="24">
        <f t="shared" si="45"/>
        <v>0</v>
      </c>
      <c r="BD65" s="24">
        <f t="shared" si="45"/>
        <v>18600000</v>
      </c>
      <c r="BE65" s="24">
        <f t="shared" si="45"/>
        <v>0</v>
      </c>
      <c r="BF65" s="24">
        <f t="shared" si="45"/>
        <v>0</v>
      </c>
      <c r="BG65" s="24">
        <f t="shared" si="43"/>
        <v>0</v>
      </c>
      <c r="BH65" s="24">
        <f t="shared" si="43"/>
        <v>0</v>
      </c>
      <c r="BI65" s="24">
        <f t="shared" si="43"/>
        <v>0</v>
      </c>
      <c r="BJ65" s="24">
        <f t="shared" si="43"/>
        <v>0</v>
      </c>
      <c r="BK65" s="24">
        <f t="shared" si="43"/>
        <v>0</v>
      </c>
      <c r="BL65" s="24">
        <f t="shared" si="43"/>
        <v>0</v>
      </c>
      <c r="BM65" s="24">
        <f t="shared" si="43"/>
        <v>0</v>
      </c>
      <c r="BN65" s="24">
        <f t="shared" si="43"/>
        <v>0</v>
      </c>
      <c r="BO65" s="24">
        <f t="shared" si="43"/>
        <v>0</v>
      </c>
      <c r="BP65" s="24">
        <f t="shared" si="43"/>
        <v>0</v>
      </c>
      <c r="BQ65" s="24">
        <f t="shared" si="43"/>
        <v>0</v>
      </c>
      <c r="BR65" s="24">
        <f t="shared" si="32"/>
        <v>0</v>
      </c>
      <c r="BS65" s="24">
        <f t="shared" si="32"/>
        <v>0</v>
      </c>
      <c r="BT65" s="24">
        <f t="shared" si="32"/>
        <v>0</v>
      </c>
      <c r="BU65" s="24">
        <f t="shared" si="32"/>
        <v>0</v>
      </c>
      <c r="BV65" s="24">
        <f t="shared" si="32"/>
        <v>0</v>
      </c>
      <c r="BW65" s="25">
        <f t="shared" ref="BW65:BW66" si="48">+BX65/G65</f>
        <v>0</v>
      </c>
      <c r="BX65" s="24">
        <f t="shared" ref="BX65:BX66" si="49">SUM(BY65:CS65)</f>
        <v>0</v>
      </c>
      <c r="BY65" s="24"/>
      <c r="BZ65" s="24"/>
      <c r="CA65" s="24"/>
      <c r="CB65" s="24"/>
      <c r="CC65" s="24"/>
      <c r="CD65" s="24"/>
      <c r="CE65" s="24"/>
      <c r="CF65" s="24"/>
      <c r="CG65" s="24"/>
      <c r="CH65" s="24"/>
      <c r="CI65" s="24"/>
      <c r="CJ65" s="24"/>
      <c r="CK65" s="24"/>
      <c r="CL65" s="24"/>
      <c r="CM65" s="24"/>
      <c r="CN65" s="24"/>
      <c r="CO65" s="24"/>
      <c r="CP65" s="24"/>
      <c r="CQ65" s="24"/>
      <c r="CR65" s="24"/>
      <c r="CS65" s="24"/>
      <c r="CT65" s="25">
        <f t="shared" si="7"/>
        <v>1</v>
      </c>
      <c r="CU65" s="24">
        <f t="shared" si="40"/>
        <v>18600000</v>
      </c>
      <c r="CV65" s="24">
        <f t="shared" si="46"/>
        <v>0</v>
      </c>
      <c r="CW65" s="24">
        <f t="shared" si="46"/>
        <v>0</v>
      </c>
      <c r="CX65" s="24">
        <f t="shared" si="46"/>
        <v>18600000</v>
      </c>
      <c r="CY65" s="24">
        <f t="shared" si="46"/>
        <v>0</v>
      </c>
      <c r="CZ65" s="24">
        <f t="shared" si="46"/>
        <v>0</v>
      </c>
      <c r="DA65" s="24">
        <f t="shared" si="44"/>
        <v>0</v>
      </c>
      <c r="DB65" s="24">
        <f t="shared" si="44"/>
        <v>0</v>
      </c>
      <c r="DC65" s="24">
        <f t="shared" si="44"/>
        <v>0</v>
      </c>
      <c r="DD65" s="24">
        <f t="shared" si="44"/>
        <v>0</v>
      </c>
      <c r="DE65" s="24">
        <f t="shared" si="44"/>
        <v>0</v>
      </c>
      <c r="DF65" s="24">
        <f t="shared" si="44"/>
        <v>0</v>
      </c>
      <c r="DG65" s="24">
        <f t="shared" si="44"/>
        <v>0</v>
      </c>
      <c r="DH65" s="24">
        <f t="shared" si="44"/>
        <v>0</v>
      </c>
      <c r="DI65" s="24">
        <f t="shared" si="44"/>
        <v>0</v>
      </c>
      <c r="DJ65" s="24">
        <f t="shared" si="44"/>
        <v>0</v>
      </c>
      <c r="DK65" s="24">
        <f t="shared" si="44"/>
        <v>0</v>
      </c>
      <c r="DL65" s="24">
        <f t="shared" si="35"/>
        <v>0</v>
      </c>
      <c r="DM65" s="24">
        <f t="shared" si="35"/>
        <v>0</v>
      </c>
      <c r="DN65" s="24">
        <f t="shared" si="35"/>
        <v>0</v>
      </c>
      <c r="DO65" s="24">
        <f t="shared" si="35"/>
        <v>0</v>
      </c>
      <c r="DP65" s="24">
        <f t="shared" si="35"/>
        <v>0</v>
      </c>
      <c r="DQ65" s="47"/>
      <c r="DS65" s="48">
        <f t="shared" si="36"/>
        <v>18600000</v>
      </c>
      <c r="DT65" s="48">
        <f t="shared" si="37"/>
        <v>0</v>
      </c>
      <c r="DU65" s="168">
        <f t="shared" si="38"/>
        <v>0</v>
      </c>
    </row>
    <row r="66" spans="1:125" ht="45" hidden="1" customHeight="1" x14ac:dyDescent="0.25">
      <c r="A66" s="188"/>
      <c r="B66" s="56"/>
      <c r="C66" s="20" t="s">
        <v>202</v>
      </c>
      <c r="D66" s="32" t="s">
        <v>203</v>
      </c>
      <c r="E66" s="22">
        <v>410</v>
      </c>
      <c r="F66" s="23" t="s">
        <v>127</v>
      </c>
      <c r="G66" s="24">
        <f t="shared" si="29"/>
        <v>1906127</v>
      </c>
      <c r="H66" s="24"/>
      <c r="I66" s="24"/>
      <c r="J66" s="24">
        <v>1906127</v>
      </c>
      <c r="K66" s="24"/>
      <c r="L66" s="24"/>
      <c r="M66" s="34"/>
      <c r="N66" s="34"/>
      <c r="O66" s="34"/>
      <c r="P66" s="34"/>
      <c r="Q66" s="24"/>
      <c r="R66" s="24"/>
      <c r="S66" s="24"/>
      <c r="T66" s="24"/>
      <c r="U66" s="24"/>
      <c r="V66" s="24"/>
      <c r="W66" s="24"/>
      <c r="X66" s="24"/>
      <c r="Y66" s="24"/>
      <c r="Z66" s="24"/>
      <c r="AA66" s="24"/>
      <c r="AB66" s="24"/>
      <c r="AC66" s="25">
        <f t="shared" si="47"/>
        <v>0</v>
      </c>
      <c r="AD66" s="24">
        <f t="shared" si="30"/>
        <v>0</v>
      </c>
      <c r="AE66" s="24"/>
      <c r="AF66" s="24"/>
      <c r="AG66" s="24"/>
      <c r="AH66" s="24"/>
      <c r="AI66" s="24"/>
      <c r="AJ66" s="24"/>
      <c r="AK66" s="24"/>
      <c r="AL66" s="24"/>
      <c r="AM66" s="24"/>
      <c r="AN66" s="24"/>
      <c r="AO66" s="24"/>
      <c r="AP66" s="24"/>
      <c r="AQ66" s="24"/>
      <c r="AR66" s="24"/>
      <c r="AS66" s="24"/>
      <c r="AT66" s="24"/>
      <c r="AU66" s="24"/>
      <c r="AV66" s="24"/>
      <c r="AW66" s="24"/>
      <c r="AX66" s="24"/>
      <c r="AY66" s="24"/>
      <c r="AZ66" s="25">
        <f t="shared" si="2"/>
        <v>1</v>
      </c>
      <c r="BA66" s="24">
        <f t="shared" si="39"/>
        <v>1906127</v>
      </c>
      <c r="BB66" s="24">
        <f t="shared" si="45"/>
        <v>0</v>
      </c>
      <c r="BC66" s="24">
        <f t="shared" si="45"/>
        <v>0</v>
      </c>
      <c r="BD66" s="24">
        <f t="shared" si="45"/>
        <v>1906127</v>
      </c>
      <c r="BE66" s="24">
        <f t="shared" si="45"/>
        <v>0</v>
      </c>
      <c r="BF66" s="24">
        <f t="shared" si="45"/>
        <v>0</v>
      </c>
      <c r="BG66" s="24">
        <f t="shared" si="43"/>
        <v>0</v>
      </c>
      <c r="BH66" s="24">
        <f t="shared" si="43"/>
        <v>0</v>
      </c>
      <c r="BI66" s="24">
        <f t="shared" si="43"/>
        <v>0</v>
      </c>
      <c r="BJ66" s="24">
        <f t="shared" si="43"/>
        <v>0</v>
      </c>
      <c r="BK66" s="24">
        <f t="shared" si="43"/>
        <v>0</v>
      </c>
      <c r="BL66" s="24">
        <f t="shared" si="43"/>
        <v>0</v>
      </c>
      <c r="BM66" s="24">
        <f t="shared" si="43"/>
        <v>0</v>
      </c>
      <c r="BN66" s="24">
        <f t="shared" si="43"/>
        <v>0</v>
      </c>
      <c r="BO66" s="24">
        <f t="shared" si="43"/>
        <v>0</v>
      </c>
      <c r="BP66" s="24">
        <f t="shared" si="43"/>
        <v>0</v>
      </c>
      <c r="BQ66" s="24">
        <f t="shared" si="43"/>
        <v>0</v>
      </c>
      <c r="BR66" s="24">
        <f t="shared" si="32"/>
        <v>0</v>
      </c>
      <c r="BS66" s="24">
        <f t="shared" si="32"/>
        <v>0</v>
      </c>
      <c r="BT66" s="24">
        <f t="shared" si="32"/>
        <v>0</v>
      </c>
      <c r="BU66" s="24">
        <f t="shared" si="32"/>
        <v>0</v>
      </c>
      <c r="BV66" s="24">
        <f t="shared" si="32"/>
        <v>0</v>
      </c>
      <c r="BW66" s="25">
        <f t="shared" si="48"/>
        <v>0</v>
      </c>
      <c r="BX66" s="24">
        <f t="shared" si="49"/>
        <v>0</v>
      </c>
      <c r="BY66" s="24"/>
      <c r="BZ66" s="24"/>
      <c r="CA66" s="24"/>
      <c r="CB66" s="24"/>
      <c r="CC66" s="24"/>
      <c r="CD66" s="24"/>
      <c r="CE66" s="24"/>
      <c r="CF66" s="24"/>
      <c r="CG66" s="24"/>
      <c r="CH66" s="24"/>
      <c r="CI66" s="24"/>
      <c r="CJ66" s="24"/>
      <c r="CK66" s="24"/>
      <c r="CL66" s="24"/>
      <c r="CM66" s="24"/>
      <c r="CN66" s="24"/>
      <c r="CO66" s="24"/>
      <c r="CP66" s="24"/>
      <c r="CQ66" s="24"/>
      <c r="CR66" s="24"/>
      <c r="CS66" s="24"/>
      <c r="CT66" s="25">
        <f t="shared" si="7"/>
        <v>1</v>
      </c>
      <c r="CU66" s="24">
        <f t="shared" si="40"/>
        <v>1906127</v>
      </c>
      <c r="CV66" s="24">
        <f t="shared" si="46"/>
        <v>0</v>
      </c>
      <c r="CW66" s="24">
        <f t="shared" si="46"/>
        <v>0</v>
      </c>
      <c r="CX66" s="24">
        <f t="shared" si="46"/>
        <v>1906127</v>
      </c>
      <c r="CY66" s="24">
        <f t="shared" si="46"/>
        <v>0</v>
      </c>
      <c r="CZ66" s="24">
        <f t="shared" si="46"/>
        <v>0</v>
      </c>
      <c r="DA66" s="24">
        <f t="shared" si="44"/>
        <v>0</v>
      </c>
      <c r="DB66" s="24">
        <f t="shared" si="44"/>
        <v>0</v>
      </c>
      <c r="DC66" s="24">
        <f t="shared" si="44"/>
        <v>0</v>
      </c>
      <c r="DD66" s="24">
        <f t="shared" si="44"/>
        <v>0</v>
      </c>
      <c r="DE66" s="24">
        <f t="shared" si="44"/>
        <v>0</v>
      </c>
      <c r="DF66" s="24">
        <f t="shared" si="44"/>
        <v>0</v>
      </c>
      <c r="DG66" s="24">
        <f t="shared" si="44"/>
        <v>0</v>
      </c>
      <c r="DH66" s="24">
        <f t="shared" si="44"/>
        <v>0</v>
      </c>
      <c r="DI66" s="24">
        <f t="shared" si="44"/>
        <v>0</v>
      </c>
      <c r="DJ66" s="24">
        <f t="shared" si="44"/>
        <v>0</v>
      </c>
      <c r="DK66" s="24">
        <f t="shared" si="44"/>
        <v>0</v>
      </c>
      <c r="DL66" s="24">
        <f t="shared" si="35"/>
        <v>0</v>
      </c>
      <c r="DM66" s="24">
        <f t="shared" si="35"/>
        <v>0</v>
      </c>
      <c r="DN66" s="24">
        <f t="shared" si="35"/>
        <v>0</v>
      </c>
      <c r="DO66" s="24">
        <f t="shared" si="35"/>
        <v>0</v>
      </c>
      <c r="DP66" s="24">
        <f t="shared" si="35"/>
        <v>0</v>
      </c>
      <c r="DQ66" s="47"/>
      <c r="DR66" s="165"/>
      <c r="DS66" s="48">
        <f t="shared" si="36"/>
        <v>1906127</v>
      </c>
      <c r="DT66" s="48">
        <f t="shared" si="37"/>
        <v>0</v>
      </c>
      <c r="DU66" s="168">
        <f t="shared" si="38"/>
        <v>0</v>
      </c>
    </row>
    <row r="67" spans="1:125" ht="45" hidden="1" customHeight="1" x14ac:dyDescent="0.25">
      <c r="A67" s="188"/>
      <c r="B67" s="56"/>
      <c r="C67" s="20" t="s">
        <v>204</v>
      </c>
      <c r="D67" s="32" t="s">
        <v>205</v>
      </c>
      <c r="E67" s="22">
        <v>410</v>
      </c>
      <c r="F67" s="23" t="s">
        <v>127</v>
      </c>
      <c r="G67" s="24">
        <f t="shared" si="29"/>
        <v>10225841</v>
      </c>
      <c r="H67" s="24"/>
      <c r="I67" s="24"/>
      <c r="J67" s="24">
        <v>10225841</v>
      </c>
      <c r="K67" s="24"/>
      <c r="L67" s="24"/>
      <c r="M67" s="34"/>
      <c r="N67" s="34"/>
      <c r="O67" s="34"/>
      <c r="P67" s="34"/>
      <c r="Q67" s="24"/>
      <c r="R67" s="24"/>
      <c r="S67" s="24"/>
      <c r="T67" s="24"/>
      <c r="U67" s="24"/>
      <c r="V67" s="24"/>
      <c r="W67" s="24"/>
      <c r="X67" s="24"/>
      <c r="Y67" s="24"/>
      <c r="Z67" s="24"/>
      <c r="AA67" s="24"/>
      <c r="AB67" s="24"/>
      <c r="AC67" s="25">
        <f t="shared" si="47"/>
        <v>2.9337440314200075E-2</v>
      </c>
      <c r="AD67" s="24">
        <f t="shared" si="30"/>
        <v>300000</v>
      </c>
      <c r="AE67" s="24"/>
      <c r="AF67" s="24"/>
      <c r="AG67" s="24">
        <f>+'[1]FEBRERO 2018'!$M$873</f>
        <v>300000</v>
      </c>
      <c r="AH67" s="24"/>
      <c r="AI67" s="24"/>
      <c r="AJ67" s="24"/>
      <c r="AK67" s="24"/>
      <c r="AL67" s="24"/>
      <c r="AM67" s="24"/>
      <c r="AN67" s="24"/>
      <c r="AO67" s="24"/>
      <c r="AP67" s="24"/>
      <c r="AQ67" s="24"/>
      <c r="AR67" s="24"/>
      <c r="AS67" s="24"/>
      <c r="AT67" s="24"/>
      <c r="AU67" s="24"/>
      <c r="AV67" s="24"/>
      <c r="AW67" s="24"/>
      <c r="AX67" s="24"/>
      <c r="AY67" s="24"/>
      <c r="AZ67" s="25">
        <f t="shared" si="2"/>
        <v>0.97066255968579995</v>
      </c>
      <c r="BA67" s="24">
        <f t="shared" si="39"/>
        <v>9925841</v>
      </c>
      <c r="BB67" s="24">
        <f t="shared" si="45"/>
        <v>0</v>
      </c>
      <c r="BC67" s="24">
        <f t="shared" si="45"/>
        <v>0</v>
      </c>
      <c r="BD67" s="24">
        <f t="shared" si="45"/>
        <v>9925841</v>
      </c>
      <c r="BE67" s="24">
        <f t="shared" si="45"/>
        <v>0</v>
      </c>
      <c r="BF67" s="24">
        <f t="shared" si="45"/>
        <v>0</v>
      </c>
      <c r="BG67" s="24">
        <f t="shared" si="43"/>
        <v>0</v>
      </c>
      <c r="BH67" s="24">
        <f t="shared" si="43"/>
        <v>0</v>
      </c>
      <c r="BI67" s="24">
        <f t="shared" si="43"/>
        <v>0</v>
      </c>
      <c r="BJ67" s="24">
        <f t="shared" si="43"/>
        <v>0</v>
      </c>
      <c r="BK67" s="24">
        <f t="shared" si="43"/>
        <v>0</v>
      </c>
      <c r="BL67" s="24">
        <f t="shared" si="43"/>
        <v>0</v>
      </c>
      <c r="BM67" s="24">
        <f t="shared" si="43"/>
        <v>0</v>
      </c>
      <c r="BN67" s="24">
        <f t="shared" si="43"/>
        <v>0</v>
      </c>
      <c r="BO67" s="24">
        <f t="shared" si="43"/>
        <v>0</v>
      </c>
      <c r="BP67" s="24">
        <f t="shared" si="43"/>
        <v>0</v>
      </c>
      <c r="BQ67" s="24">
        <f t="shared" si="43"/>
        <v>0</v>
      </c>
      <c r="BR67" s="24">
        <f t="shared" si="32"/>
        <v>0</v>
      </c>
      <c r="BS67" s="24">
        <f t="shared" si="32"/>
        <v>0</v>
      </c>
      <c r="BT67" s="24">
        <f t="shared" si="32"/>
        <v>0</v>
      </c>
      <c r="BU67" s="24">
        <f t="shared" si="32"/>
        <v>0</v>
      </c>
      <c r="BV67" s="24">
        <f t="shared" si="32"/>
        <v>0</v>
      </c>
      <c r="BW67" s="25"/>
      <c r="BX67" s="24"/>
      <c r="BY67" s="24"/>
      <c r="BZ67" s="24"/>
      <c r="CA67" s="24"/>
      <c r="CB67" s="24"/>
      <c r="CC67" s="24"/>
      <c r="CD67" s="24"/>
      <c r="CE67" s="24"/>
      <c r="CF67" s="24"/>
      <c r="CG67" s="24"/>
      <c r="CH67" s="24"/>
      <c r="CI67" s="24"/>
      <c r="CJ67" s="24"/>
      <c r="CK67" s="24"/>
      <c r="CL67" s="24"/>
      <c r="CM67" s="24"/>
      <c r="CN67" s="24"/>
      <c r="CO67" s="24"/>
      <c r="CP67" s="24"/>
      <c r="CQ67" s="24"/>
      <c r="CR67" s="24"/>
      <c r="CS67" s="24"/>
      <c r="CT67" s="25">
        <f t="shared" si="7"/>
        <v>1</v>
      </c>
      <c r="CU67" s="24">
        <f t="shared" si="40"/>
        <v>10225841</v>
      </c>
      <c r="CV67" s="24">
        <f t="shared" si="46"/>
        <v>0</v>
      </c>
      <c r="CW67" s="24">
        <f t="shared" si="46"/>
        <v>0</v>
      </c>
      <c r="CX67" s="24">
        <f t="shared" si="46"/>
        <v>10225841</v>
      </c>
      <c r="CY67" s="24">
        <f t="shared" si="46"/>
        <v>0</v>
      </c>
      <c r="CZ67" s="24">
        <f t="shared" si="46"/>
        <v>0</v>
      </c>
      <c r="DA67" s="24">
        <f t="shared" si="44"/>
        <v>0</v>
      </c>
      <c r="DB67" s="24">
        <f t="shared" si="44"/>
        <v>0</v>
      </c>
      <c r="DC67" s="24">
        <f t="shared" si="44"/>
        <v>0</v>
      </c>
      <c r="DD67" s="24">
        <f t="shared" si="44"/>
        <v>0</v>
      </c>
      <c r="DE67" s="24">
        <f t="shared" si="44"/>
        <v>0</v>
      </c>
      <c r="DF67" s="24">
        <f t="shared" si="44"/>
        <v>0</v>
      </c>
      <c r="DG67" s="24">
        <f t="shared" si="44"/>
        <v>0</v>
      </c>
      <c r="DH67" s="24">
        <f t="shared" si="44"/>
        <v>0</v>
      </c>
      <c r="DI67" s="24">
        <f t="shared" si="44"/>
        <v>0</v>
      </c>
      <c r="DJ67" s="24">
        <f t="shared" si="44"/>
        <v>0</v>
      </c>
      <c r="DK67" s="24">
        <f t="shared" si="44"/>
        <v>0</v>
      </c>
      <c r="DL67" s="24">
        <f t="shared" si="35"/>
        <v>0</v>
      </c>
      <c r="DM67" s="24">
        <f t="shared" si="35"/>
        <v>0</v>
      </c>
      <c r="DN67" s="24">
        <f t="shared" si="35"/>
        <v>0</v>
      </c>
      <c r="DO67" s="24">
        <f t="shared" si="35"/>
        <v>0</v>
      </c>
      <c r="DP67" s="24">
        <f t="shared" si="35"/>
        <v>0</v>
      </c>
      <c r="DQ67" s="47"/>
      <c r="DS67" s="48">
        <f t="shared" si="36"/>
        <v>10225841</v>
      </c>
      <c r="DT67" s="48">
        <f t="shared" si="37"/>
        <v>0</v>
      </c>
      <c r="DU67" s="168">
        <f t="shared" si="38"/>
        <v>0</v>
      </c>
    </row>
    <row r="68" spans="1:125" ht="60.75" hidden="1" customHeight="1" x14ac:dyDescent="0.25">
      <c r="A68" s="188"/>
      <c r="B68" s="199" t="s">
        <v>206</v>
      </c>
      <c r="C68" s="20" t="s">
        <v>207</v>
      </c>
      <c r="D68" s="21" t="s">
        <v>208</v>
      </c>
      <c r="E68" s="22">
        <v>410</v>
      </c>
      <c r="F68" s="23" t="s">
        <v>209</v>
      </c>
      <c r="G68" s="24">
        <f t="shared" si="29"/>
        <v>95582749</v>
      </c>
      <c r="H68" s="34"/>
      <c r="I68" s="24"/>
      <c r="J68" s="24"/>
      <c r="K68" s="24"/>
      <c r="L68" s="34"/>
      <c r="M68" s="34"/>
      <c r="N68" s="34"/>
      <c r="O68" s="34"/>
      <c r="P68" s="34"/>
      <c r="Q68" s="24"/>
      <c r="R68" s="24"/>
      <c r="S68" s="24"/>
      <c r="T68" s="24"/>
      <c r="U68" s="24"/>
      <c r="V68" s="24"/>
      <c r="W68" s="24"/>
      <c r="X68" s="24"/>
      <c r="Y68" s="24">
        <v>61582749</v>
      </c>
      <c r="Z68" s="24"/>
      <c r="AA68" s="24"/>
      <c r="AB68" s="24">
        <v>34000000</v>
      </c>
      <c r="AC68" s="25">
        <f t="shared" si="47"/>
        <v>0.29712472488105568</v>
      </c>
      <c r="AD68" s="24">
        <f t="shared" si="30"/>
        <v>28399998</v>
      </c>
      <c r="AE68" s="24"/>
      <c r="AF68" s="24"/>
      <c r="AG68" s="24"/>
      <c r="AH68" s="24"/>
      <c r="AI68" s="24"/>
      <c r="AJ68" s="24"/>
      <c r="AK68" s="24"/>
      <c r="AL68" s="24"/>
      <c r="AM68" s="24"/>
      <c r="AN68" s="24"/>
      <c r="AO68" s="24"/>
      <c r="AP68" s="24"/>
      <c r="AQ68" s="24"/>
      <c r="AR68" s="24"/>
      <c r="AS68" s="24"/>
      <c r="AT68" s="24"/>
      <c r="AU68" s="24"/>
      <c r="AV68" s="24"/>
      <c r="AW68" s="24"/>
      <c r="AX68" s="24"/>
      <c r="AY68" s="24">
        <f>+'[2]ENERO 2018'!$AF$709</f>
        <v>28399998</v>
      </c>
      <c r="AZ68" s="25">
        <f t="shared" si="2"/>
        <v>0.70287527511894432</v>
      </c>
      <c r="BA68" s="24">
        <f t="shared" si="39"/>
        <v>67182751</v>
      </c>
      <c r="BB68" s="24">
        <f t="shared" si="45"/>
        <v>0</v>
      </c>
      <c r="BC68" s="24">
        <f t="shared" si="45"/>
        <v>0</v>
      </c>
      <c r="BD68" s="24">
        <f t="shared" si="45"/>
        <v>0</v>
      </c>
      <c r="BE68" s="24">
        <f t="shared" si="45"/>
        <v>0</v>
      </c>
      <c r="BF68" s="24">
        <f t="shared" si="45"/>
        <v>0</v>
      </c>
      <c r="BG68" s="24">
        <f t="shared" si="43"/>
        <v>0</v>
      </c>
      <c r="BH68" s="24">
        <f t="shared" si="43"/>
        <v>0</v>
      </c>
      <c r="BI68" s="24">
        <f t="shared" si="43"/>
        <v>0</v>
      </c>
      <c r="BJ68" s="24">
        <f t="shared" si="43"/>
        <v>0</v>
      </c>
      <c r="BK68" s="24">
        <f t="shared" si="43"/>
        <v>0</v>
      </c>
      <c r="BL68" s="24">
        <f t="shared" si="43"/>
        <v>0</v>
      </c>
      <c r="BM68" s="24">
        <f t="shared" si="43"/>
        <v>0</v>
      </c>
      <c r="BN68" s="24">
        <f t="shared" si="43"/>
        <v>0</v>
      </c>
      <c r="BO68" s="24">
        <f t="shared" si="43"/>
        <v>0</v>
      </c>
      <c r="BP68" s="24">
        <f t="shared" si="43"/>
        <v>0</v>
      </c>
      <c r="BQ68" s="24">
        <f t="shared" si="43"/>
        <v>0</v>
      </c>
      <c r="BR68" s="24">
        <f t="shared" si="32"/>
        <v>0</v>
      </c>
      <c r="BS68" s="24">
        <f t="shared" si="32"/>
        <v>61582749</v>
      </c>
      <c r="BT68" s="24">
        <f t="shared" si="32"/>
        <v>0</v>
      </c>
      <c r="BU68" s="24">
        <f t="shared" si="32"/>
        <v>0</v>
      </c>
      <c r="BV68" s="24">
        <f t="shared" si="32"/>
        <v>5600002</v>
      </c>
      <c r="BW68" s="25">
        <f t="shared" ref="BW68:BW82" si="50">+BX68/G68</f>
        <v>0.25527616913382561</v>
      </c>
      <c r="BX68" s="24">
        <f t="shared" si="33"/>
        <v>24399998</v>
      </c>
      <c r="BY68" s="24"/>
      <c r="BZ68" s="24"/>
      <c r="CA68" s="24"/>
      <c r="CB68" s="24"/>
      <c r="CC68" s="24"/>
      <c r="CD68" s="24"/>
      <c r="CE68" s="24"/>
      <c r="CF68" s="24"/>
      <c r="CG68" s="24"/>
      <c r="CH68" s="24"/>
      <c r="CI68" s="24"/>
      <c r="CJ68" s="24"/>
      <c r="CK68" s="24"/>
      <c r="CL68" s="24"/>
      <c r="CM68" s="24"/>
      <c r="CN68" s="24"/>
      <c r="CO68" s="24"/>
      <c r="CP68" s="24"/>
      <c r="CQ68" s="24"/>
      <c r="CR68" s="24"/>
      <c r="CS68" s="24">
        <f>+'[2]ENERO 2018'!$H$707</f>
        <v>24399998</v>
      </c>
      <c r="CT68" s="25">
        <f t="shared" si="7"/>
        <v>0.74472383086617433</v>
      </c>
      <c r="CU68" s="24">
        <f t="shared" si="40"/>
        <v>71182751</v>
      </c>
      <c r="CV68" s="24">
        <f t="shared" si="46"/>
        <v>0</v>
      </c>
      <c r="CW68" s="24">
        <f t="shared" si="46"/>
        <v>0</v>
      </c>
      <c r="CX68" s="24">
        <f t="shared" si="46"/>
        <v>0</v>
      </c>
      <c r="CY68" s="24">
        <f t="shared" si="46"/>
        <v>0</v>
      </c>
      <c r="CZ68" s="24">
        <f t="shared" si="46"/>
        <v>0</v>
      </c>
      <c r="DA68" s="24">
        <f t="shared" si="44"/>
        <v>0</v>
      </c>
      <c r="DB68" s="24">
        <f t="shared" si="44"/>
        <v>0</v>
      </c>
      <c r="DC68" s="24">
        <f t="shared" si="44"/>
        <v>0</v>
      </c>
      <c r="DD68" s="24">
        <f t="shared" si="44"/>
        <v>0</v>
      </c>
      <c r="DE68" s="24">
        <f t="shared" si="44"/>
        <v>0</v>
      </c>
      <c r="DF68" s="24">
        <f t="shared" si="44"/>
        <v>0</v>
      </c>
      <c r="DG68" s="24">
        <f t="shared" si="44"/>
        <v>0</v>
      </c>
      <c r="DH68" s="24">
        <f t="shared" si="44"/>
        <v>0</v>
      </c>
      <c r="DI68" s="24">
        <f t="shared" si="44"/>
        <v>0</v>
      </c>
      <c r="DJ68" s="24">
        <f t="shared" si="44"/>
        <v>0</v>
      </c>
      <c r="DK68" s="24">
        <f t="shared" si="44"/>
        <v>0</v>
      </c>
      <c r="DL68" s="24">
        <f t="shared" si="35"/>
        <v>0</v>
      </c>
      <c r="DM68" s="24">
        <f t="shared" si="35"/>
        <v>61582749</v>
      </c>
      <c r="DN68" s="24">
        <f t="shared" si="35"/>
        <v>0</v>
      </c>
      <c r="DO68" s="24">
        <f t="shared" si="35"/>
        <v>0</v>
      </c>
      <c r="DP68" s="24">
        <f t="shared" si="35"/>
        <v>9600002</v>
      </c>
      <c r="DS68" s="48">
        <f t="shared" si="36"/>
        <v>95582749</v>
      </c>
      <c r="DT68" s="48">
        <f t="shared" si="37"/>
        <v>24399998</v>
      </c>
      <c r="DU68" s="168">
        <f t="shared" si="38"/>
        <v>0.25527616913382561</v>
      </c>
    </row>
    <row r="69" spans="1:125" ht="63" hidden="1" customHeight="1" x14ac:dyDescent="0.25">
      <c r="A69" s="188"/>
      <c r="B69" s="199"/>
      <c r="C69" s="20" t="s">
        <v>210</v>
      </c>
      <c r="D69" s="21" t="s">
        <v>211</v>
      </c>
      <c r="E69" s="22">
        <v>410</v>
      </c>
      <c r="F69" s="23" t="s">
        <v>133</v>
      </c>
      <c r="G69" s="24">
        <f t="shared" si="29"/>
        <v>74000000</v>
      </c>
      <c r="H69" s="34"/>
      <c r="I69" s="24">
        <v>70000000</v>
      </c>
      <c r="J69" s="24"/>
      <c r="K69" s="24"/>
      <c r="L69" s="34"/>
      <c r="M69" s="34"/>
      <c r="N69" s="34"/>
      <c r="O69" s="34"/>
      <c r="P69" s="34"/>
      <c r="Q69" s="24"/>
      <c r="R69" s="24"/>
      <c r="S69" s="24"/>
      <c r="T69" s="24"/>
      <c r="U69" s="24"/>
      <c r="V69" s="24"/>
      <c r="W69" s="24"/>
      <c r="X69" s="24"/>
      <c r="Y69" s="24"/>
      <c r="Z69" s="24"/>
      <c r="AA69" s="24"/>
      <c r="AB69" s="24">
        <v>4000000</v>
      </c>
      <c r="AC69" s="25">
        <f t="shared" si="47"/>
        <v>0.87561929729729726</v>
      </c>
      <c r="AD69" s="24">
        <f t="shared" si="30"/>
        <v>64795828</v>
      </c>
      <c r="AE69" s="24"/>
      <c r="AF69" s="24">
        <f>+'[1]FEBRERO 2018'!$K$891</f>
        <v>64795828</v>
      </c>
      <c r="AG69" s="24"/>
      <c r="AH69" s="24"/>
      <c r="AI69" s="24"/>
      <c r="AJ69" s="24"/>
      <c r="AK69" s="24"/>
      <c r="AL69" s="24"/>
      <c r="AM69" s="24"/>
      <c r="AN69" s="24"/>
      <c r="AO69" s="24"/>
      <c r="AP69" s="24"/>
      <c r="AQ69" s="24"/>
      <c r="AR69" s="24"/>
      <c r="AS69" s="24"/>
      <c r="AT69" s="24"/>
      <c r="AU69" s="24"/>
      <c r="AV69" s="24"/>
      <c r="AW69" s="24"/>
      <c r="AX69" s="24"/>
      <c r="AY69" s="24"/>
      <c r="AZ69" s="25">
        <f t="shared" si="2"/>
        <v>0.12438070270270274</v>
      </c>
      <c r="BA69" s="24">
        <f t="shared" si="39"/>
        <v>9204172</v>
      </c>
      <c r="BB69" s="24">
        <f t="shared" si="45"/>
        <v>0</v>
      </c>
      <c r="BC69" s="24">
        <f t="shared" si="45"/>
        <v>5204172</v>
      </c>
      <c r="BD69" s="24">
        <f t="shared" si="45"/>
        <v>0</v>
      </c>
      <c r="BE69" s="24">
        <f t="shared" si="45"/>
        <v>0</v>
      </c>
      <c r="BF69" s="24">
        <f t="shared" si="45"/>
        <v>0</v>
      </c>
      <c r="BG69" s="24">
        <f t="shared" si="43"/>
        <v>0</v>
      </c>
      <c r="BH69" s="24">
        <f t="shared" si="43"/>
        <v>0</v>
      </c>
      <c r="BI69" s="24">
        <f t="shared" si="43"/>
        <v>0</v>
      </c>
      <c r="BJ69" s="24">
        <f t="shared" si="43"/>
        <v>0</v>
      </c>
      <c r="BK69" s="24">
        <f t="shared" si="43"/>
        <v>0</v>
      </c>
      <c r="BL69" s="24">
        <f t="shared" si="43"/>
        <v>0</v>
      </c>
      <c r="BM69" s="24">
        <f t="shared" si="43"/>
        <v>0</v>
      </c>
      <c r="BN69" s="24">
        <f t="shared" si="43"/>
        <v>0</v>
      </c>
      <c r="BO69" s="24">
        <f t="shared" si="43"/>
        <v>0</v>
      </c>
      <c r="BP69" s="24">
        <f t="shared" si="43"/>
        <v>0</v>
      </c>
      <c r="BQ69" s="24">
        <f t="shared" si="43"/>
        <v>0</v>
      </c>
      <c r="BR69" s="24">
        <f t="shared" si="32"/>
        <v>0</v>
      </c>
      <c r="BS69" s="24">
        <f t="shared" si="32"/>
        <v>0</v>
      </c>
      <c r="BT69" s="24">
        <f t="shared" si="32"/>
        <v>0</v>
      </c>
      <c r="BU69" s="24">
        <f t="shared" si="32"/>
        <v>0</v>
      </c>
      <c r="BV69" s="24">
        <f t="shared" si="32"/>
        <v>4000000</v>
      </c>
      <c r="BW69" s="25">
        <f t="shared" si="50"/>
        <v>0.81548881081081082</v>
      </c>
      <c r="BX69" s="24">
        <f t="shared" si="33"/>
        <v>60346172</v>
      </c>
      <c r="BY69" s="24"/>
      <c r="BZ69" s="24">
        <f>+'[1]FEBRERO 2018'!$H$889</f>
        <v>60346172</v>
      </c>
      <c r="CA69" s="24"/>
      <c r="CB69" s="24"/>
      <c r="CC69" s="24"/>
      <c r="CD69" s="24"/>
      <c r="CE69" s="24"/>
      <c r="CF69" s="24"/>
      <c r="CG69" s="24"/>
      <c r="CH69" s="24"/>
      <c r="CI69" s="24"/>
      <c r="CJ69" s="24"/>
      <c r="CK69" s="24"/>
      <c r="CL69" s="24"/>
      <c r="CM69" s="24"/>
      <c r="CN69" s="24"/>
      <c r="CO69" s="24"/>
      <c r="CP69" s="24"/>
      <c r="CQ69" s="24"/>
      <c r="CR69" s="24"/>
      <c r="CS69" s="24"/>
      <c r="CT69" s="25">
        <f t="shared" si="7"/>
        <v>0.18451118918918918</v>
      </c>
      <c r="CU69" s="24">
        <f t="shared" si="40"/>
        <v>13653828</v>
      </c>
      <c r="CV69" s="24">
        <f t="shared" si="46"/>
        <v>0</v>
      </c>
      <c r="CW69" s="24">
        <f t="shared" si="46"/>
        <v>9653828</v>
      </c>
      <c r="CX69" s="24">
        <f t="shared" si="46"/>
        <v>0</v>
      </c>
      <c r="CY69" s="24">
        <f t="shared" si="46"/>
        <v>0</v>
      </c>
      <c r="CZ69" s="24">
        <f t="shared" si="46"/>
        <v>0</v>
      </c>
      <c r="DA69" s="24">
        <f t="shared" si="44"/>
        <v>0</v>
      </c>
      <c r="DB69" s="24">
        <f t="shared" si="44"/>
        <v>0</v>
      </c>
      <c r="DC69" s="24">
        <f t="shared" si="44"/>
        <v>0</v>
      </c>
      <c r="DD69" s="24">
        <f t="shared" si="44"/>
        <v>0</v>
      </c>
      <c r="DE69" s="24">
        <f t="shared" si="44"/>
        <v>0</v>
      </c>
      <c r="DF69" s="24">
        <f t="shared" si="44"/>
        <v>0</v>
      </c>
      <c r="DG69" s="24">
        <f t="shared" si="44"/>
        <v>0</v>
      </c>
      <c r="DH69" s="24">
        <f t="shared" si="44"/>
        <v>0</v>
      </c>
      <c r="DI69" s="24">
        <f t="shared" si="44"/>
        <v>0</v>
      </c>
      <c r="DJ69" s="24">
        <f t="shared" si="44"/>
        <v>0</v>
      </c>
      <c r="DK69" s="24">
        <f t="shared" si="44"/>
        <v>0</v>
      </c>
      <c r="DL69" s="24">
        <f t="shared" si="35"/>
        <v>0</v>
      </c>
      <c r="DM69" s="24">
        <f t="shared" si="35"/>
        <v>0</v>
      </c>
      <c r="DN69" s="24">
        <f t="shared" si="35"/>
        <v>0</v>
      </c>
      <c r="DO69" s="24">
        <f t="shared" si="35"/>
        <v>0</v>
      </c>
      <c r="DP69" s="24">
        <f t="shared" si="35"/>
        <v>4000000</v>
      </c>
      <c r="DS69" s="48">
        <f t="shared" si="36"/>
        <v>74000000</v>
      </c>
      <c r="DT69" s="48">
        <f t="shared" si="37"/>
        <v>60346172</v>
      </c>
      <c r="DU69" s="168">
        <f t="shared" si="38"/>
        <v>0.81548881081081082</v>
      </c>
    </row>
    <row r="70" spans="1:125" ht="120" hidden="1" customHeight="1" x14ac:dyDescent="0.25">
      <c r="A70" s="188"/>
      <c r="B70" s="199"/>
      <c r="C70" s="20" t="s">
        <v>212</v>
      </c>
      <c r="D70" s="21" t="s">
        <v>213</v>
      </c>
      <c r="E70" s="22">
        <v>410</v>
      </c>
      <c r="F70" s="23" t="s">
        <v>127</v>
      </c>
      <c r="G70" s="24">
        <f t="shared" si="29"/>
        <v>20000000</v>
      </c>
      <c r="H70" s="34"/>
      <c r="I70" s="24">
        <v>20000000</v>
      </c>
      <c r="J70" s="24"/>
      <c r="K70" s="24"/>
      <c r="L70" s="34"/>
      <c r="M70" s="34"/>
      <c r="N70" s="34"/>
      <c r="O70" s="34"/>
      <c r="P70" s="34"/>
      <c r="Q70" s="24"/>
      <c r="R70" s="24"/>
      <c r="S70" s="24"/>
      <c r="T70" s="24"/>
      <c r="U70" s="24"/>
      <c r="V70" s="24"/>
      <c r="W70" s="24"/>
      <c r="X70" s="24"/>
      <c r="Y70" s="24"/>
      <c r="Z70" s="24"/>
      <c r="AA70" s="24"/>
      <c r="AB70" s="24"/>
      <c r="AC70" s="25">
        <f t="shared" si="47"/>
        <v>0</v>
      </c>
      <c r="AD70" s="24">
        <f t="shared" si="30"/>
        <v>0</v>
      </c>
      <c r="AE70" s="24"/>
      <c r="AF70" s="24"/>
      <c r="AG70" s="24"/>
      <c r="AH70" s="24"/>
      <c r="AI70" s="24"/>
      <c r="AJ70" s="24"/>
      <c r="AK70" s="24"/>
      <c r="AL70" s="24"/>
      <c r="AM70" s="24"/>
      <c r="AN70" s="24"/>
      <c r="AO70" s="24"/>
      <c r="AP70" s="24"/>
      <c r="AQ70" s="24"/>
      <c r="AR70" s="24"/>
      <c r="AS70" s="24"/>
      <c r="AT70" s="24"/>
      <c r="AU70" s="24"/>
      <c r="AV70" s="24"/>
      <c r="AW70" s="24"/>
      <c r="AX70" s="24"/>
      <c r="AY70" s="24"/>
      <c r="AZ70" s="25">
        <f t="shared" si="2"/>
        <v>1</v>
      </c>
      <c r="BA70" s="24">
        <f t="shared" si="39"/>
        <v>20000000</v>
      </c>
      <c r="BB70" s="24">
        <f t="shared" si="45"/>
        <v>0</v>
      </c>
      <c r="BC70" s="24">
        <f t="shared" si="45"/>
        <v>20000000</v>
      </c>
      <c r="BD70" s="24">
        <f t="shared" si="45"/>
        <v>0</v>
      </c>
      <c r="BE70" s="24">
        <f t="shared" si="45"/>
        <v>0</v>
      </c>
      <c r="BF70" s="24">
        <f t="shared" si="45"/>
        <v>0</v>
      </c>
      <c r="BG70" s="24">
        <f t="shared" si="43"/>
        <v>0</v>
      </c>
      <c r="BH70" s="24">
        <f t="shared" si="43"/>
        <v>0</v>
      </c>
      <c r="BI70" s="24">
        <f t="shared" si="43"/>
        <v>0</v>
      </c>
      <c r="BJ70" s="24">
        <f t="shared" si="43"/>
        <v>0</v>
      </c>
      <c r="BK70" s="24">
        <f t="shared" si="43"/>
        <v>0</v>
      </c>
      <c r="BL70" s="24">
        <f t="shared" si="43"/>
        <v>0</v>
      </c>
      <c r="BM70" s="24">
        <f t="shared" si="43"/>
        <v>0</v>
      </c>
      <c r="BN70" s="24">
        <f t="shared" si="43"/>
        <v>0</v>
      </c>
      <c r="BO70" s="24">
        <f t="shared" si="43"/>
        <v>0</v>
      </c>
      <c r="BP70" s="24">
        <f t="shared" si="43"/>
        <v>0</v>
      </c>
      <c r="BQ70" s="24">
        <f t="shared" si="43"/>
        <v>0</v>
      </c>
      <c r="BR70" s="24">
        <f t="shared" si="32"/>
        <v>0</v>
      </c>
      <c r="BS70" s="24">
        <f t="shared" si="32"/>
        <v>0</v>
      </c>
      <c r="BT70" s="24">
        <f t="shared" si="32"/>
        <v>0</v>
      </c>
      <c r="BU70" s="24">
        <f t="shared" si="32"/>
        <v>0</v>
      </c>
      <c r="BV70" s="24">
        <f t="shared" si="32"/>
        <v>0</v>
      </c>
      <c r="BW70" s="25">
        <f t="shared" si="50"/>
        <v>0</v>
      </c>
      <c r="BX70" s="24">
        <f t="shared" si="33"/>
        <v>0</v>
      </c>
      <c r="BY70" s="24"/>
      <c r="BZ70" s="24"/>
      <c r="CA70" s="24"/>
      <c r="CB70" s="24"/>
      <c r="CC70" s="24"/>
      <c r="CD70" s="24"/>
      <c r="CE70" s="24"/>
      <c r="CF70" s="24"/>
      <c r="CG70" s="24"/>
      <c r="CH70" s="24"/>
      <c r="CI70" s="24"/>
      <c r="CJ70" s="24"/>
      <c r="CK70" s="24"/>
      <c r="CL70" s="24"/>
      <c r="CM70" s="24"/>
      <c r="CN70" s="24"/>
      <c r="CO70" s="24"/>
      <c r="CP70" s="24"/>
      <c r="CQ70" s="24"/>
      <c r="CR70" s="24"/>
      <c r="CS70" s="24"/>
      <c r="CT70" s="25">
        <f t="shared" si="7"/>
        <v>1</v>
      </c>
      <c r="CU70" s="24">
        <f t="shared" si="40"/>
        <v>20000000</v>
      </c>
      <c r="CV70" s="24">
        <f t="shared" si="46"/>
        <v>0</v>
      </c>
      <c r="CW70" s="24">
        <f t="shared" si="46"/>
        <v>20000000</v>
      </c>
      <c r="CX70" s="24">
        <f t="shared" si="46"/>
        <v>0</v>
      </c>
      <c r="CY70" s="24">
        <f t="shared" si="46"/>
        <v>0</v>
      </c>
      <c r="CZ70" s="24">
        <f t="shared" si="46"/>
        <v>0</v>
      </c>
      <c r="DA70" s="24">
        <f t="shared" si="44"/>
        <v>0</v>
      </c>
      <c r="DB70" s="24">
        <f t="shared" si="44"/>
        <v>0</v>
      </c>
      <c r="DC70" s="24">
        <f t="shared" si="44"/>
        <v>0</v>
      </c>
      <c r="DD70" s="24">
        <f t="shared" si="44"/>
        <v>0</v>
      </c>
      <c r="DE70" s="24">
        <f t="shared" si="44"/>
        <v>0</v>
      </c>
      <c r="DF70" s="24">
        <f t="shared" si="44"/>
        <v>0</v>
      </c>
      <c r="DG70" s="24">
        <f t="shared" si="44"/>
        <v>0</v>
      </c>
      <c r="DH70" s="24">
        <f t="shared" si="44"/>
        <v>0</v>
      </c>
      <c r="DI70" s="24">
        <f t="shared" si="44"/>
        <v>0</v>
      </c>
      <c r="DJ70" s="24">
        <f t="shared" si="44"/>
        <v>0</v>
      </c>
      <c r="DK70" s="24">
        <f t="shared" si="44"/>
        <v>0</v>
      </c>
      <c r="DL70" s="24">
        <f t="shared" si="35"/>
        <v>0</v>
      </c>
      <c r="DM70" s="24">
        <f t="shared" si="35"/>
        <v>0</v>
      </c>
      <c r="DN70" s="24">
        <f t="shared" si="35"/>
        <v>0</v>
      </c>
      <c r="DO70" s="24">
        <f t="shared" si="35"/>
        <v>0</v>
      </c>
      <c r="DP70" s="24">
        <f t="shared" si="35"/>
        <v>0</v>
      </c>
      <c r="DS70" s="48">
        <f t="shared" si="36"/>
        <v>20000000</v>
      </c>
      <c r="DT70" s="48">
        <f t="shared" si="37"/>
        <v>0</v>
      </c>
      <c r="DU70" s="168">
        <f t="shared" si="38"/>
        <v>0</v>
      </c>
    </row>
    <row r="71" spans="1:125" s="47" customFormat="1" ht="22.5" customHeight="1" thickTop="1" thickBot="1" x14ac:dyDescent="0.3">
      <c r="A71" s="57"/>
      <c r="B71" s="256" t="s">
        <v>214</v>
      </c>
      <c r="C71" s="257"/>
      <c r="D71" s="257"/>
      <c r="E71" s="258"/>
      <c r="F71" s="58"/>
      <c r="G71" s="59">
        <f t="shared" ref="G71:AB71" si="51">SUM(G36:G70)</f>
        <v>7639707331</v>
      </c>
      <c r="H71" s="59">
        <f t="shared" si="51"/>
        <v>0</v>
      </c>
      <c r="I71" s="59">
        <f t="shared" si="51"/>
        <v>837295108</v>
      </c>
      <c r="J71" s="59">
        <f t="shared" si="51"/>
        <v>120243846</v>
      </c>
      <c r="K71" s="59">
        <f t="shared" si="51"/>
        <v>0</v>
      </c>
      <c r="L71" s="59">
        <f t="shared" si="51"/>
        <v>0</v>
      </c>
      <c r="M71" s="59">
        <f t="shared" si="51"/>
        <v>0</v>
      </c>
      <c r="N71" s="59">
        <f t="shared" si="51"/>
        <v>865531670</v>
      </c>
      <c r="O71" s="59">
        <f t="shared" si="51"/>
        <v>18000000</v>
      </c>
      <c r="P71" s="59">
        <f t="shared" si="51"/>
        <v>0</v>
      </c>
      <c r="Q71" s="59">
        <f t="shared" si="51"/>
        <v>25000000</v>
      </c>
      <c r="R71" s="59">
        <f t="shared" si="51"/>
        <v>480000000</v>
      </c>
      <c r="S71" s="59">
        <f t="shared" si="51"/>
        <v>0</v>
      </c>
      <c r="T71" s="59">
        <f t="shared" si="51"/>
        <v>55000000</v>
      </c>
      <c r="U71" s="59">
        <f t="shared" si="51"/>
        <v>0</v>
      </c>
      <c r="V71" s="59">
        <f t="shared" si="51"/>
        <v>4119225925</v>
      </c>
      <c r="W71" s="59">
        <f t="shared" si="51"/>
        <v>699378236</v>
      </c>
      <c r="X71" s="59">
        <f t="shared" si="51"/>
        <v>0</v>
      </c>
      <c r="Y71" s="59">
        <f t="shared" si="51"/>
        <v>91582749</v>
      </c>
      <c r="Z71" s="59">
        <f t="shared" si="51"/>
        <v>0</v>
      </c>
      <c r="AA71" s="59">
        <f t="shared" si="51"/>
        <v>53780728</v>
      </c>
      <c r="AB71" s="59">
        <f t="shared" si="51"/>
        <v>274669069</v>
      </c>
      <c r="AC71" s="262">
        <f t="shared" si="47"/>
        <v>0.28381520627128326</v>
      </c>
      <c r="AD71" s="59">
        <f t="shared" ref="AD71:AY71" si="52">SUM(AD36:AD70)</f>
        <v>2168265112</v>
      </c>
      <c r="AE71" s="59">
        <f t="shared" si="52"/>
        <v>0</v>
      </c>
      <c r="AF71" s="59">
        <f t="shared" si="52"/>
        <v>642761878</v>
      </c>
      <c r="AG71" s="59">
        <f t="shared" si="52"/>
        <v>14782942</v>
      </c>
      <c r="AH71" s="59">
        <f t="shared" si="52"/>
        <v>0</v>
      </c>
      <c r="AI71" s="59">
        <f t="shared" si="52"/>
        <v>0</v>
      </c>
      <c r="AJ71" s="59">
        <f t="shared" si="52"/>
        <v>0</v>
      </c>
      <c r="AK71" s="59">
        <f t="shared" si="52"/>
        <v>82202910</v>
      </c>
      <c r="AL71" s="59">
        <f t="shared" si="52"/>
        <v>0</v>
      </c>
      <c r="AM71" s="59">
        <f t="shared" si="52"/>
        <v>0</v>
      </c>
      <c r="AN71" s="59">
        <f t="shared" si="52"/>
        <v>0</v>
      </c>
      <c r="AO71" s="59">
        <f t="shared" si="52"/>
        <v>58921834</v>
      </c>
      <c r="AP71" s="59">
        <f t="shared" si="52"/>
        <v>0</v>
      </c>
      <c r="AQ71" s="59">
        <f t="shared" si="52"/>
        <v>0</v>
      </c>
      <c r="AR71" s="59">
        <f t="shared" si="52"/>
        <v>0</v>
      </c>
      <c r="AS71" s="59">
        <f t="shared" si="52"/>
        <v>1274064907</v>
      </c>
      <c r="AT71" s="59">
        <f t="shared" si="52"/>
        <v>50188031</v>
      </c>
      <c r="AU71" s="59">
        <f t="shared" si="52"/>
        <v>0</v>
      </c>
      <c r="AV71" s="59">
        <f t="shared" si="52"/>
        <v>357659</v>
      </c>
      <c r="AW71" s="59">
        <f t="shared" si="52"/>
        <v>0</v>
      </c>
      <c r="AX71" s="59">
        <f t="shared" si="52"/>
        <v>0</v>
      </c>
      <c r="AY71" s="59">
        <f t="shared" si="52"/>
        <v>44984951</v>
      </c>
      <c r="AZ71" s="163">
        <f t="shared" si="2"/>
        <v>0.71618479372871668</v>
      </c>
      <c r="BA71" s="59">
        <f>SUM(BA36:BA70)</f>
        <v>5471442219</v>
      </c>
      <c r="BB71" s="59">
        <f t="shared" ref="BB71:BV71" si="53">SUM(BB36:BB70)</f>
        <v>0</v>
      </c>
      <c r="BC71" s="59">
        <f t="shared" si="53"/>
        <v>194533230</v>
      </c>
      <c r="BD71" s="59">
        <f t="shared" si="53"/>
        <v>105460904</v>
      </c>
      <c r="BE71" s="59">
        <f t="shared" si="53"/>
        <v>0</v>
      </c>
      <c r="BF71" s="59">
        <f t="shared" si="53"/>
        <v>0</v>
      </c>
      <c r="BG71" s="59">
        <f t="shared" si="53"/>
        <v>0</v>
      </c>
      <c r="BH71" s="59">
        <f t="shared" si="53"/>
        <v>783328760</v>
      </c>
      <c r="BI71" s="59">
        <f t="shared" si="53"/>
        <v>18000000</v>
      </c>
      <c r="BJ71" s="59">
        <f t="shared" si="53"/>
        <v>0</v>
      </c>
      <c r="BK71" s="59">
        <f t="shared" si="53"/>
        <v>25000000</v>
      </c>
      <c r="BL71" s="59">
        <f t="shared" si="53"/>
        <v>421078166</v>
      </c>
      <c r="BM71" s="59">
        <f t="shared" si="53"/>
        <v>0</v>
      </c>
      <c r="BN71" s="59">
        <f t="shared" si="53"/>
        <v>55000000</v>
      </c>
      <c r="BO71" s="59">
        <f t="shared" si="53"/>
        <v>0</v>
      </c>
      <c r="BP71" s="59">
        <f t="shared" si="53"/>
        <v>2845161018</v>
      </c>
      <c r="BQ71" s="59">
        <f t="shared" si="53"/>
        <v>649190205</v>
      </c>
      <c r="BR71" s="59">
        <f t="shared" si="53"/>
        <v>0</v>
      </c>
      <c r="BS71" s="59">
        <f t="shared" si="53"/>
        <v>91225090</v>
      </c>
      <c r="BT71" s="59">
        <f t="shared" si="53"/>
        <v>0</v>
      </c>
      <c r="BU71" s="59">
        <f t="shared" si="53"/>
        <v>53780728</v>
      </c>
      <c r="BV71" s="59">
        <f t="shared" si="53"/>
        <v>229684118</v>
      </c>
      <c r="BW71" s="163">
        <f t="shared" si="50"/>
        <v>0.13051072610519612</v>
      </c>
      <c r="BX71" s="59">
        <f t="shared" ref="BX71:DP71" si="54">SUM(BX36:BX70)</f>
        <v>997063751</v>
      </c>
      <c r="BY71" s="59">
        <f t="shared" si="54"/>
        <v>0</v>
      </c>
      <c r="BZ71" s="59">
        <f t="shared" si="54"/>
        <v>235064877</v>
      </c>
      <c r="CA71" s="59">
        <f t="shared" si="54"/>
        <v>0</v>
      </c>
      <c r="CB71" s="59">
        <f t="shared" si="54"/>
        <v>0</v>
      </c>
      <c r="CC71" s="59">
        <f t="shared" si="54"/>
        <v>0</v>
      </c>
      <c r="CD71" s="59">
        <f t="shared" si="54"/>
        <v>0</v>
      </c>
      <c r="CE71" s="59">
        <f t="shared" si="54"/>
        <v>82122909</v>
      </c>
      <c r="CF71" s="59">
        <f t="shared" si="54"/>
        <v>0</v>
      </c>
      <c r="CG71" s="59">
        <f t="shared" si="54"/>
        <v>0</v>
      </c>
      <c r="CH71" s="59">
        <f t="shared" si="54"/>
        <v>0</v>
      </c>
      <c r="CI71" s="59">
        <f t="shared" si="54"/>
        <v>31733334</v>
      </c>
      <c r="CJ71" s="59">
        <f t="shared" si="54"/>
        <v>0</v>
      </c>
      <c r="CK71" s="59">
        <f t="shared" si="54"/>
        <v>0</v>
      </c>
      <c r="CL71" s="59">
        <f t="shared" si="54"/>
        <v>0</v>
      </c>
      <c r="CM71" s="59">
        <f t="shared" si="54"/>
        <v>576157406</v>
      </c>
      <c r="CN71" s="59">
        <f t="shared" si="54"/>
        <v>33643186</v>
      </c>
      <c r="CO71" s="59">
        <f t="shared" si="54"/>
        <v>0</v>
      </c>
      <c r="CP71" s="59">
        <f t="shared" si="54"/>
        <v>357088</v>
      </c>
      <c r="CQ71" s="59">
        <f t="shared" si="54"/>
        <v>0</v>
      </c>
      <c r="CR71" s="59">
        <f t="shared" si="54"/>
        <v>0</v>
      </c>
      <c r="CS71" s="59">
        <f t="shared" si="54"/>
        <v>37984951</v>
      </c>
      <c r="CT71" s="163">
        <f t="shared" ref="CT71:CT123" si="55">1-BW71</f>
        <v>0.8694892738948039</v>
      </c>
      <c r="CU71" s="59">
        <f t="shared" si="54"/>
        <v>6642643580</v>
      </c>
      <c r="CV71" s="59">
        <f t="shared" si="54"/>
        <v>0</v>
      </c>
      <c r="CW71" s="59">
        <f t="shared" si="54"/>
        <v>602230231</v>
      </c>
      <c r="CX71" s="59">
        <f t="shared" si="54"/>
        <v>120243846</v>
      </c>
      <c r="CY71" s="59">
        <f t="shared" si="54"/>
        <v>0</v>
      </c>
      <c r="CZ71" s="59">
        <f t="shared" si="54"/>
        <v>0</v>
      </c>
      <c r="DA71" s="59">
        <f t="shared" si="54"/>
        <v>0</v>
      </c>
      <c r="DB71" s="59">
        <f t="shared" si="54"/>
        <v>783408761</v>
      </c>
      <c r="DC71" s="59">
        <f t="shared" si="54"/>
        <v>18000000</v>
      </c>
      <c r="DD71" s="59">
        <f t="shared" si="54"/>
        <v>0</v>
      </c>
      <c r="DE71" s="59">
        <f t="shared" si="54"/>
        <v>25000000</v>
      </c>
      <c r="DF71" s="59">
        <f t="shared" si="54"/>
        <v>448266666</v>
      </c>
      <c r="DG71" s="59">
        <f t="shared" si="54"/>
        <v>0</v>
      </c>
      <c r="DH71" s="59">
        <f t="shared" si="54"/>
        <v>55000000</v>
      </c>
      <c r="DI71" s="59">
        <f t="shared" si="54"/>
        <v>0</v>
      </c>
      <c r="DJ71" s="59">
        <f t="shared" si="54"/>
        <v>3543068519</v>
      </c>
      <c r="DK71" s="59">
        <f t="shared" si="54"/>
        <v>665735050</v>
      </c>
      <c r="DL71" s="59">
        <f t="shared" si="54"/>
        <v>0</v>
      </c>
      <c r="DM71" s="59">
        <f t="shared" si="54"/>
        <v>91225661</v>
      </c>
      <c r="DN71" s="59">
        <f t="shared" si="54"/>
        <v>0</v>
      </c>
      <c r="DO71" s="59">
        <f t="shared" si="54"/>
        <v>53780728</v>
      </c>
      <c r="DP71" s="59">
        <f t="shared" si="54"/>
        <v>236684118</v>
      </c>
      <c r="DR71" s="165" t="s">
        <v>379</v>
      </c>
      <c r="DS71" s="48">
        <f>G71</f>
        <v>7639707331</v>
      </c>
      <c r="DT71" s="48">
        <f t="shared" si="37"/>
        <v>997063751</v>
      </c>
      <c r="DU71" s="168">
        <f t="shared" si="38"/>
        <v>0.13051072610519612</v>
      </c>
    </row>
    <row r="72" spans="1:125" ht="76.5" hidden="1" customHeight="1" thickTop="1" x14ac:dyDescent="0.25">
      <c r="A72" s="201" t="s">
        <v>215</v>
      </c>
      <c r="B72" s="192" t="s">
        <v>216</v>
      </c>
      <c r="C72" s="60" t="s">
        <v>217</v>
      </c>
      <c r="D72" s="61" t="s">
        <v>218</v>
      </c>
      <c r="E72" s="62">
        <v>520</v>
      </c>
      <c r="F72" s="63" t="s">
        <v>219</v>
      </c>
      <c r="G72" s="64">
        <f t="shared" ref="G72:G90" si="56">SUM(H72:AB72)</f>
        <v>212284420</v>
      </c>
      <c r="H72" s="24"/>
      <c r="I72" s="24">
        <v>130000000</v>
      </c>
      <c r="J72" s="24"/>
      <c r="K72" s="24"/>
      <c r="L72" s="24"/>
      <c r="M72" s="24"/>
      <c r="N72" s="24"/>
      <c r="O72" s="24"/>
      <c r="P72" s="24"/>
      <c r="Q72" s="24"/>
      <c r="R72" s="24"/>
      <c r="S72" s="24"/>
      <c r="T72" s="24"/>
      <c r="U72" s="24"/>
      <c r="V72" s="24"/>
      <c r="W72" s="24"/>
      <c r="X72" s="24"/>
      <c r="Y72" s="24"/>
      <c r="Z72" s="24"/>
      <c r="AA72" s="24"/>
      <c r="AB72" s="24">
        <f>81158808+1125612</f>
        <v>82284420</v>
      </c>
      <c r="AC72" s="25">
        <f t="shared" si="47"/>
        <v>0.44171861505427484</v>
      </c>
      <c r="AD72" s="24">
        <f>SUM(AE72:AY72)</f>
        <v>93769980</v>
      </c>
      <c r="AE72" s="24"/>
      <c r="AF72" s="24">
        <f>+'[1]FEBRERO 2018'!$K$1215</f>
        <v>83247720</v>
      </c>
      <c r="AG72" s="24"/>
      <c r="AH72" s="24"/>
      <c r="AI72" s="24"/>
      <c r="AJ72" s="24"/>
      <c r="AK72" s="24"/>
      <c r="AL72" s="24"/>
      <c r="AM72" s="24"/>
      <c r="AN72" s="24"/>
      <c r="AO72" s="24"/>
      <c r="AP72" s="24"/>
      <c r="AQ72" s="24"/>
      <c r="AR72" s="24"/>
      <c r="AS72" s="24"/>
      <c r="AT72" s="24"/>
      <c r="AU72" s="24"/>
      <c r="AV72" s="24"/>
      <c r="AW72" s="24"/>
      <c r="AX72" s="24"/>
      <c r="AY72" s="24">
        <f>+'[2]ENERO 2018'!$AF$1023</f>
        <v>10522260</v>
      </c>
      <c r="AZ72" s="49">
        <f t="shared" si="2"/>
        <v>0.5582813849457251</v>
      </c>
      <c r="BA72" s="24">
        <f t="shared" ref="BA72:BA103" si="57">SUM(BB72:BV72)</f>
        <v>118514440</v>
      </c>
      <c r="BB72" s="24">
        <f t="shared" ref="BB72:BK90" si="58">H72-AE72</f>
        <v>0</v>
      </c>
      <c r="BC72" s="24">
        <f t="shared" si="58"/>
        <v>46752280</v>
      </c>
      <c r="BD72" s="24">
        <f t="shared" si="45"/>
        <v>0</v>
      </c>
      <c r="BE72" s="24">
        <f t="shared" si="45"/>
        <v>0</v>
      </c>
      <c r="BF72" s="24">
        <f t="shared" si="45"/>
        <v>0</v>
      </c>
      <c r="BG72" s="24">
        <f t="shared" si="45"/>
        <v>0</v>
      </c>
      <c r="BH72" s="24">
        <f t="shared" si="45"/>
        <v>0</v>
      </c>
      <c r="BI72" s="24">
        <f t="shared" si="45"/>
        <v>0</v>
      </c>
      <c r="BJ72" s="24">
        <f t="shared" si="45"/>
        <v>0</v>
      </c>
      <c r="BK72" s="24">
        <f t="shared" si="45"/>
        <v>0</v>
      </c>
      <c r="BL72" s="24">
        <f t="shared" si="45"/>
        <v>0</v>
      </c>
      <c r="BM72" s="24">
        <f t="shared" si="45"/>
        <v>0</v>
      </c>
      <c r="BN72" s="24">
        <f t="shared" si="45"/>
        <v>0</v>
      </c>
      <c r="BO72" s="24">
        <f t="shared" si="45"/>
        <v>0</v>
      </c>
      <c r="BP72" s="24">
        <f t="shared" si="45"/>
        <v>0</v>
      </c>
      <c r="BQ72" s="24">
        <f t="shared" si="45"/>
        <v>0</v>
      </c>
      <c r="BR72" s="24">
        <f t="shared" ref="BR72:BV90" si="59">X72-AU72</f>
        <v>0</v>
      </c>
      <c r="BS72" s="24">
        <f t="shared" si="59"/>
        <v>0</v>
      </c>
      <c r="BT72" s="24">
        <f t="shared" si="59"/>
        <v>0</v>
      </c>
      <c r="BU72" s="24">
        <f t="shared" si="59"/>
        <v>0</v>
      </c>
      <c r="BV72" s="24">
        <f t="shared" si="59"/>
        <v>71762160</v>
      </c>
      <c r="BW72" s="49">
        <f t="shared" si="50"/>
        <v>0.16853672068821632</v>
      </c>
      <c r="BX72" s="24">
        <f t="shared" ref="BX72:BX90" si="60">SUM(BY72:CS72)</f>
        <v>35777720</v>
      </c>
      <c r="BY72" s="24"/>
      <c r="BZ72" s="24">
        <f>+'[1]FEBRERO 2018'!$H$1216+'[1]FEBRERO 2018'!$H$1221+'[1]FEBRERO 2018'!$H$1229+'[1]FEBRERO 2018'!$H$1237</f>
        <v>26077720</v>
      </c>
      <c r="CA72" s="24"/>
      <c r="CB72" s="24"/>
      <c r="CC72" s="24"/>
      <c r="CD72" s="24"/>
      <c r="CE72" s="24"/>
      <c r="CF72" s="24"/>
      <c r="CG72" s="24"/>
      <c r="CH72" s="24"/>
      <c r="CI72" s="24"/>
      <c r="CJ72" s="24"/>
      <c r="CK72" s="24"/>
      <c r="CL72" s="24"/>
      <c r="CM72" s="24"/>
      <c r="CN72" s="24"/>
      <c r="CO72" s="24"/>
      <c r="CP72" s="24"/>
      <c r="CQ72" s="24"/>
      <c r="CR72" s="24"/>
      <c r="CS72" s="24">
        <f>+'[2]ENERO 2018'!$H$1037+'[2]ENERO 2018'!$H$1039</f>
        <v>9700000</v>
      </c>
      <c r="CT72" s="25">
        <f t="shared" si="55"/>
        <v>0.83146327931178365</v>
      </c>
      <c r="CU72" s="24">
        <f t="shared" si="40"/>
        <v>176506700</v>
      </c>
      <c r="CV72" s="24">
        <f t="shared" ref="CV72:CW90" si="61">H72-BY72</f>
        <v>0</v>
      </c>
      <c r="CW72" s="24">
        <f t="shared" si="61"/>
        <v>103922280</v>
      </c>
      <c r="CX72" s="24"/>
      <c r="CY72" s="24">
        <f t="shared" ref="CY72:DN87" si="62">K72-CB72</f>
        <v>0</v>
      </c>
      <c r="CZ72" s="24">
        <f t="shared" si="62"/>
        <v>0</v>
      </c>
      <c r="DA72" s="24">
        <f t="shared" si="62"/>
        <v>0</v>
      </c>
      <c r="DB72" s="24">
        <f t="shared" si="62"/>
        <v>0</v>
      </c>
      <c r="DC72" s="24">
        <f t="shared" si="62"/>
        <v>0</v>
      </c>
      <c r="DD72" s="24">
        <f t="shared" si="62"/>
        <v>0</v>
      </c>
      <c r="DE72" s="24">
        <f t="shared" si="62"/>
        <v>0</v>
      </c>
      <c r="DF72" s="24">
        <f t="shared" si="62"/>
        <v>0</v>
      </c>
      <c r="DG72" s="24">
        <f t="shared" si="62"/>
        <v>0</v>
      </c>
      <c r="DH72" s="24">
        <f t="shared" si="62"/>
        <v>0</v>
      </c>
      <c r="DI72" s="24">
        <f t="shared" si="62"/>
        <v>0</v>
      </c>
      <c r="DJ72" s="24">
        <f t="shared" si="62"/>
        <v>0</v>
      </c>
      <c r="DK72" s="24">
        <f t="shared" si="62"/>
        <v>0</v>
      </c>
      <c r="DL72" s="24">
        <f t="shared" si="62"/>
        <v>0</v>
      </c>
      <c r="DM72" s="24">
        <f t="shared" si="62"/>
        <v>0</v>
      </c>
      <c r="DN72" s="24">
        <f t="shared" si="62"/>
        <v>0</v>
      </c>
      <c r="DO72" s="24">
        <f t="shared" ref="DO72:DP90" si="63">AA72-CR72</f>
        <v>0</v>
      </c>
      <c r="DP72" s="24">
        <f t="shared" si="63"/>
        <v>72584420</v>
      </c>
      <c r="DS72" s="48">
        <f t="shared" si="36"/>
        <v>212284420</v>
      </c>
      <c r="DT72" s="48">
        <f t="shared" si="37"/>
        <v>35777720</v>
      </c>
      <c r="DU72" s="168">
        <f t="shared" si="38"/>
        <v>0.16853672068821632</v>
      </c>
    </row>
    <row r="73" spans="1:125" ht="90.75" hidden="1" customHeight="1" x14ac:dyDescent="0.25">
      <c r="A73" s="202"/>
      <c r="B73" s="192"/>
      <c r="C73" s="31" t="s">
        <v>220</v>
      </c>
      <c r="D73" s="21" t="s">
        <v>221</v>
      </c>
      <c r="E73" s="22">
        <v>520</v>
      </c>
      <c r="F73" s="23" t="s">
        <v>127</v>
      </c>
      <c r="G73" s="24">
        <f t="shared" si="56"/>
        <v>40000000</v>
      </c>
      <c r="H73" s="24"/>
      <c r="I73" s="24">
        <v>40000000</v>
      </c>
      <c r="J73" s="24"/>
      <c r="K73" s="24"/>
      <c r="L73" s="24"/>
      <c r="M73" s="24"/>
      <c r="N73" s="24"/>
      <c r="O73" s="24"/>
      <c r="P73" s="24"/>
      <c r="Q73" s="24"/>
      <c r="R73" s="24"/>
      <c r="S73" s="24"/>
      <c r="T73" s="24"/>
      <c r="U73" s="24"/>
      <c r="V73" s="24"/>
      <c r="W73" s="24"/>
      <c r="X73" s="24"/>
      <c r="Y73" s="24"/>
      <c r="Z73" s="24"/>
      <c r="AA73" s="24"/>
      <c r="AB73" s="24"/>
      <c r="AC73" s="25">
        <f t="shared" si="47"/>
        <v>0</v>
      </c>
      <c r="AD73" s="24">
        <f>SUM(AE73:AY73)</f>
        <v>0</v>
      </c>
      <c r="AE73" s="24"/>
      <c r="AF73" s="24"/>
      <c r="AG73" s="24"/>
      <c r="AH73" s="24"/>
      <c r="AI73" s="24"/>
      <c r="AJ73" s="24"/>
      <c r="AK73" s="24"/>
      <c r="AL73" s="24"/>
      <c r="AM73" s="24"/>
      <c r="AN73" s="24"/>
      <c r="AO73" s="24"/>
      <c r="AP73" s="24"/>
      <c r="AQ73" s="24"/>
      <c r="AR73" s="24"/>
      <c r="AS73" s="24"/>
      <c r="AT73" s="24"/>
      <c r="AU73" s="24"/>
      <c r="AV73" s="24"/>
      <c r="AW73" s="24"/>
      <c r="AX73" s="24"/>
      <c r="AY73" s="24"/>
      <c r="AZ73" s="25">
        <f t="shared" si="2"/>
        <v>1</v>
      </c>
      <c r="BA73" s="24">
        <f t="shared" si="57"/>
        <v>40000000</v>
      </c>
      <c r="BB73" s="24">
        <f t="shared" si="58"/>
        <v>0</v>
      </c>
      <c r="BC73" s="24">
        <f t="shared" si="58"/>
        <v>40000000</v>
      </c>
      <c r="BD73" s="24">
        <f t="shared" si="45"/>
        <v>0</v>
      </c>
      <c r="BE73" s="24">
        <f t="shared" si="45"/>
        <v>0</v>
      </c>
      <c r="BF73" s="24">
        <f t="shared" si="45"/>
        <v>0</v>
      </c>
      <c r="BG73" s="24">
        <f t="shared" si="45"/>
        <v>0</v>
      </c>
      <c r="BH73" s="24">
        <f t="shared" si="45"/>
        <v>0</v>
      </c>
      <c r="BI73" s="24">
        <f t="shared" si="45"/>
        <v>0</v>
      </c>
      <c r="BJ73" s="24">
        <f t="shared" si="45"/>
        <v>0</v>
      </c>
      <c r="BK73" s="24">
        <f t="shared" si="45"/>
        <v>0</v>
      </c>
      <c r="BL73" s="24">
        <f t="shared" si="45"/>
        <v>0</v>
      </c>
      <c r="BM73" s="24">
        <f t="shared" si="45"/>
        <v>0</v>
      </c>
      <c r="BN73" s="24">
        <f t="shared" si="45"/>
        <v>0</v>
      </c>
      <c r="BO73" s="24">
        <f t="shared" si="45"/>
        <v>0</v>
      </c>
      <c r="BP73" s="24">
        <f t="shared" si="45"/>
        <v>0</v>
      </c>
      <c r="BQ73" s="24">
        <f t="shared" si="45"/>
        <v>0</v>
      </c>
      <c r="BR73" s="24">
        <f t="shared" si="59"/>
        <v>0</v>
      </c>
      <c r="BS73" s="24">
        <f t="shared" si="59"/>
        <v>0</v>
      </c>
      <c r="BT73" s="24">
        <f t="shared" si="59"/>
        <v>0</v>
      </c>
      <c r="BU73" s="24">
        <f t="shared" si="59"/>
        <v>0</v>
      </c>
      <c r="BV73" s="24">
        <f t="shared" si="59"/>
        <v>0</v>
      </c>
      <c r="BW73" s="25">
        <f t="shared" si="50"/>
        <v>0</v>
      </c>
      <c r="BX73" s="24">
        <f t="shared" si="60"/>
        <v>0</v>
      </c>
      <c r="BY73" s="24"/>
      <c r="BZ73" s="24"/>
      <c r="CA73" s="24"/>
      <c r="CB73" s="24"/>
      <c r="CC73" s="24"/>
      <c r="CD73" s="24"/>
      <c r="CE73" s="24"/>
      <c r="CF73" s="24"/>
      <c r="CG73" s="24"/>
      <c r="CH73" s="24"/>
      <c r="CI73" s="24"/>
      <c r="CJ73" s="24"/>
      <c r="CK73" s="24"/>
      <c r="CL73" s="24"/>
      <c r="CM73" s="24"/>
      <c r="CN73" s="24"/>
      <c r="CO73" s="24"/>
      <c r="CP73" s="24"/>
      <c r="CQ73" s="24"/>
      <c r="CR73" s="24"/>
      <c r="CS73" s="24"/>
      <c r="CT73" s="25">
        <f t="shared" si="55"/>
        <v>1</v>
      </c>
      <c r="CU73" s="24">
        <f t="shared" si="40"/>
        <v>40000000</v>
      </c>
      <c r="CV73" s="24">
        <f t="shared" si="61"/>
        <v>0</v>
      </c>
      <c r="CW73" s="24">
        <f t="shared" si="61"/>
        <v>40000000</v>
      </c>
      <c r="CX73" s="24"/>
      <c r="CY73" s="24">
        <f t="shared" si="62"/>
        <v>0</v>
      </c>
      <c r="CZ73" s="24">
        <f t="shared" si="62"/>
        <v>0</v>
      </c>
      <c r="DA73" s="24">
        <f t="shared" si="62"/>
        <v>0</v>
      </c>
      <c r="DB73" s="24">
        <f t="shared" si="62"/>
        <v>0</v>
      </c>
      <c r="DC73" s="24">
        <f t="shared" si="62"/>
        <v>0</v>
      </c>
      <c r="DD73" s="24">
        <f t="shared" si="62"/>
        <v>0</v>
      </c>
      <c r="DE73" s="24">
        <f t="shared" si="62"/>
        <v>0</v>
      </c>
      <c r="DF73" s="24">
        <f t="shared" si="62"/>
        <v>0</v>
      </c>
      <c r="DG73" s="24">
        <f t="shared" si="62"/>
        <v>0</v>
      </c>
      <c r="DH73" s="24">
        <f t="shared" si="62"/>
        <v>0</v>
      </c>
      <c r="DI73" s="24">
        <f t="shared" si="62"/>
        <v>0</v>
      </c>
      <c r="DJ73" s="24">
        <f t="shared" si="62"/>
        <v>0</v>
      </c>
      <c r="DK73" s="24">
        <f t="shared" si="62"/>
        <v>0</v>
      </c>
      <c r="DL73" s="24">
        <f t="shared" si="62"/>
        <v>0</v>
      </c>
      <c r="DM73" s="24">
        <f t="shared" si="62"/>
        <v>0</v>
      </c>
      <c r="DN73" s="24">
        <f t="shared" si="62"/>
        <v>0</v>
      </c>
      <c r="DO73" s="24">
        <f t="shared" si="63"/>
        <v>0</v>
      </c>
      <c r="DP73" s="24">
        <f t="shared" si="63"/>
        <v>0</v>
      </c>
      <c r="DS73" s="48">
        <f t="shared" si="36"/>
        <v>40000000</v>
      </c>
      <c r="DT73" s="48">
        <f t="shared" si="37"/>
        <v>0</v>
      </c>
      <c r="DU73" s="168">
        <f t="shared" si="38"/>
        <v>0</v>
      </c>
    </row>
    <row r="74" spans="1:125" ht="47.25" hidden="1" customHeight="1" x14ac:dyDescent="0.25">
      <c r="A74" s="202"/>
      <c r="B74" s="203"/>
      <c r="C74" s="31" t="s">
        <v>222</v>
      </c>
      <c r="D74" s="21" t="s">
        <v>223</v>
      </c>
      <c r="E74" s="22">
        <v>520</v>
      </c>
      <c r="F74" s="23" t="s">
        <v>224</v>
      </c>
      <c r="G74" s="24">
        <f t="shared" si="56"/>
        <v>8000000</v>
      </c>
      <c r="H74" s="24"/>
      <c r="I74" s="24"/>
      <c r="J74" s="24"/>
      <c r="K74" s="24"/>
      <c r="L74" s="24"/>
      <c r="M74" s="24"/>
      <c r="N74" s="24"/>
      <c r="O74" s="24"/>
      <c r="P74" s="24"/>
      <c r="Q74" s="24"/>
      <c r="R74" s="24"/>
      <c r="S74" s="24"/>
      <c r="T74" s="24"/>
      <c r="U74" s="24"/>
      <c r="V74" s="24"/>
      <c r="W74" s="24"/>
      <c r="X74" s="24"/>
      <c r="Y74" s="24"/>
      <c r="Z74" s="24"/>
      <c r="AA74" s="24"/>
      <c r="AB74" s="24">
        <v>8000000</v>
      </c>
      <c r="AC74" s="25">
        <f t="shared" si="47"/>
        <v>0</v>
      </c>
      <c r="AD74" s="24">
        <f t="shared" ref="AD74:AD90" si="64">SUM(AE74:AY74)</f>
        <v>0</v>
      </c>
      <c r="AE74" s="24"/>
      <c r="AF74" s="24"/>
      <c r="AG74" s="24"/>
      <c r="AH74" s="24"/>
      <c r="AI74" s="24"/>
      <c r="AJ74" s="24"/>
      <c r="AK74" s="24"/>
      <c r="AL74" s="24"/>
      <c r="AM74" s="24"/>
      <c r="AN74" s="24"/>
      <c r="AO74" s="24"/>
      <c r="AP74" s="24"/>
      <c r="AQ74" s="24"/>
      <c r="AR74" s="24"/>
      <c r="AS74" s="24"/>
      <c r="AT74" s="24"/>
      <c r="AU74" s="24"/>
      <c r="AV74" s="24"/>
      <c r="AW74" s="24"/>
      <c r="AX74" s="24"/>
      <c r="AY74" s="24"/>
      <c r="AZ74" s="25">
        <f t="shared" si="2"/>
        <v>1</v>
      </c>
      <c r="BA74" s="24">
        <f t="shared" si="57"/>
        <v>8000000</v>
      </c>
      <c r="BB74" s="24">
        <f t="shared" si="58"/>
        <v>0</v>
      </c>
      <c r="BC74" s="24">
        <f t="shared" si="58"/>
        <v>0</v>
      </c>
      <c r="BD74" s="24">
        <f t="shared" si="58"/>
        <v>0</v>
      </c>
      <c r="BE74" s="24">
        <f t="shared" si="45"/>
        <v>0</v>
      </c>
      <c r="BF74" s="24">
        <f t="shared" si="45"/>
        <v>0</v>
      </c>
      <c r="BG74" s="24">
        <f t="shared" si="45"/>
        <v>0</v>
      </c>
      <c r="BH74" s="24">
        <f t="shared" si="45"/>
        <v>0</v>
      </c>
      <c r="BI74" s="24">
        <f t="shared" si="45"/>
        <v>0</v>
      </c>
      <c r="BJ74" s="24">
        <f t="shared" si="45"/>
        <v>0</v>
      </c>
      <c r="BK74" s="24">
        <f t="shared" si="45"/>
        <v>0</v>
      </c>
      <c r="BL74" s="24">
        <f t="shared" si="45"/>
        <v>0</v>
      </c>
      <c r="BM74" s="24">
        <f t="shared" si="45"/>
        <v>0</v>
      </c>
      <c r="BN74" s="24">
        <f t="shared" si="45"/>
        <v>0</v>
      </c>
      <c r="BO74" s="24">
        <f t="shared" si="45"/>
        <v>0</v>
      </c>
      <c r="BP74" s="24">
        <f t="shared" si="45"/>
        <v>0</v>
      </c>
      <c r="BQ74" s="24">
        <f t="shared" si="45"/>
        <v>0</v>
      </c>
      <c r="BR74" s="24">
        <f t="shared" si="59"/>
        <v>0</v>
      </c>
      <c r="BS74" s="24">
        <f t="shared" si="59"/>
        <v>0</v>
      </c>
      <c r="BT74" s="24">
        <f t="shared" si="59"/>
        <v>0</v>
      </c>
      <c r="BU74" s="24">
        <f t="shared" si="59"/>
        <v>0</v>
      </c>
      <c r="BV74" s="24">
        <f t="shared" si="59"/>
        <v>8000000</v>
      </c>
      <c r="BW74" s="25">
        <f t="shared" si="50"/>
        <v>0</v>
      </c>
      <c r="BX74" s="24">
        <f t="shared" si="60"/>
        <v>0</v>
      </c>
      <c r="BY74" s="24"/>
      <c r="BZ74" s="24"/>
      <c r="CA74" s="24"/>
      <c r="CB74" s="24"/>
      <c r="CC74" s="24"/>
      <c r="CD74" s="24"/>
      <c r="CE74" s="24"/>
      <c r="CF74" s="24"/>
      <c r="CG74" s="24"/>
      <c r="CH74" s="24"/>
      <c r="CI74" s="24"/>
      <c r="CJ74" s="24"/>
      <c r="CK74" s="24"/>
      <c r="CL74" s="24"/>
      <c r="CM74" s="24"/>
      <c r="CN74" s="24"/>
      <c r="CO74" s="24"/>
      <c r="CP74" s="24"/>
      <c r="CQ74" s="24"/>
      <c r="CR74" s="24"/>
      <c r="CS74" s="24"/>
      <c r="CT74" s="25">
        <f t="shared" si="55"/>
        <v>1</v>
      </c>
      <c r="CU74" s="24">
        <f t="shared" si="40"/>
        <v>8000000</v>
      </c>
      <c r="CV74" s="24">
        <f t="shared" si="61"/>
        <v>0</v>
      </c>
      <c r="CW74" s="24">
        <f t="shared" si="61"/>
        <v>0</v>
      </c>
      <c r="CX74" s="24"/>
      <c r="CY74" s="24">
        <f t="shared" si="62"/>
        <v>0</v>
      </c>
      <c r="CZ74" s="24">
        <f t="shared" si="62"/>
        <v>0</v>
      </c>
      <c r="DA74" s="24">
        <f t="shared" si="62"/>
        <v>0</v>
      </c>
      <c r="DB74" s="24">
        <f t="shared" si="62"/>
        <v>0</v>
      </c>
      <c r="DC74" s="24">
        <f t="shared" si="62"/>
        <v>0</v>
      </c>
      <c r="DD74" s="24">
        <f t="shared" si="62"/>
        <v>0</v>
      </c>
      <c r="DE74" s="24">
        <f t="shared" si="62"/>
        <v>0</v>
      </c>
      <c r="DF74" s="24">
        <f t="shared" si="62"/>
        <v>0</v>
      </c>
      <c r="DG74" s="24">
        <f t="shared" si="62"/>
        <v>0</v>
      </c>
      <c r="DH74" s="24">
        <f t="shared" si="62"/>
        <v>0</v>
      </c>
      <c r="DI74" s="24">
        <f t="shared" si="62"/>
        <v>0</v>
      </c>
      <c r="DJ74" s="24">
        <f t="shared" si="62"/>
        <v>0</v>
      </c>
      <c r="DK74" s="24">
        <f t="shared" si="62"/>
        <v>0</v>
      </c>
      <c r="DL74" s="24">
        <f t="shared" si="62"/>
        <v>0</v>
      </c>
      <c r="DM74" s="24">
        <f t="shared" si="62"/>
        <v>0</v>
      </c>
      <c r="DN74" s="24">
        <f t="shared" si="62"/>
        <v>0</v>
      </c>
      <c r="DO74" s="24">
        <f t="shared" si="63"/>
        <v>0</v>
      </c>
      <c r="DP74" s="24">
        <f t="shared" si="63"/>
        <v>8000000</v>
      </c>
      <c r="DS74" s="48">
        <f t="shared" si="36"/>
        <v>8000000</v>
      </c>
      <c r="DT74" s="48">
        <f t="shared" si="37"/>
        <v>0</v>
      </c>
      <c r="DU74" s="168">
        <f t="shared" si="38"/>
        <v>0</v>
      </c>
    </row>
    <row r="75" spans="1:125" ht="30" hidden="1" customHeight="1" x14ac:dyDescent="0.25">
      <c r="A75" s="202"/>
      <c r="B75" s="54" t="s">
        <v>225</v>
      </c>
      <c r="C75" s="31" t="s">
        <v>226</v>
      </c>
      <c r="D75" s="21" t="s">
        <v>227</v>
      </c>
      <c r="E75" s="22">
        <v>520</v>
      </c>
      <c r="F75" s="23" t="s">
        <v>127</v>
      </c>
      <c r="G75" s="24">
        <f t="shared" si="56"/>
        <v>30000000</v>
      </c>
      <c r="H75" s="24"/>
      <c r="I75" s="24"/>
      <c r="J75" s="24"/>
      <c r="K75" s="24"/>
      <c r="L75" s="24"/>
      <c r="M75" s="24"/>
      <c r="N75" s="24"/>
      <c r="O75" s="24"/>
      <c r="P75" s="24"/>
      <c r="Q75" s="24"/>
      <c r="R75" s="24"/>
      <c r="S75" s="24"/>
      <c r="T75" s="24"/>
      <c r="U75" s="24"/>
      <c r="V75" s="24"/>
      <c r="W75" s="24">
        <v>30000000</v>
      </c>
      <c r="X75" s="24"/>
      <c r="Y75" s="24"/>
      <c r="Z75" s="24"/>
      <c r="AA75" s="24"/>
      <c r="AB75" s="24"/>
      <c r="AC75" s="25">
        <f t="shared" si="47"/>
        <v>0.5226099666666667</v>
      </c>
      <c r="AD75" s="24">
        <f t="shared" si="64"/>
        <v>15678299</v>
      </c>
      <c r="AE75" s="24"/>
      <c r="AF75" s="24"/>
      <c r="AG75" s="24"/>
      <c r="AH75" s="24"/>
      <c r="AI75" s="24"/>
      <c r="AJ75" s="24"/>
      <c r="AK75" s="24"/>
      <c r="AL75" s="24"/>
      <c r="AM75" s="24"/>
      <c r="AN75" s="24"/>
      <c r="AO75" s="24"/>
      <c r="AP75" s="24"/>
      <c r="AQ75" s="24"/>
      <c r="AR75" s="24"/>
      <c r="AS75" s="24"/>
      <c r="AT75" s="24">
        <f>+'[1]FEBRERO 2018'!$Y$1256</f>
        <v>15678299</v>
      </c>
      <c r="AU75" s="24"/>
      <c r="AV75" s="24"/>
      <c r="AW75" s="24"/>
      <c r="AX75" s="24"/>
      <c r="AY75" s="24"/>
      <c r="AZ75" s="25">
        <f t="shared" si="2"/>
        <v>0.4773900333333333</v>
      </c>
      <c r="BA75" s="24">
        <f t="shared" si="57"/>
        <v>14321701</v>
      </c>
      <c r="BB75" s="24">
        <f t="shared" si="58"/>
        <v>0</v>
      </c>
      <c r="BC75" s="24">
        <f t="shared" si="58"/>
        <v>0</v>
      </c>
      <c r="BD75" s="24">
        <f t="shared" si="58"/>
        <v>0</v>
      </c>
      <c r="BE75" s="24">
        <f t="shared" si="45"/>
        <v>0</v>
      </c>
      <c r="BF75" s="24">
        <f t="shared" si="45"/>
        <v>0</v>
      </c>
      <c r="BG75" s="24">
        <f t="shared" si="45"/>
        <v>0</v>
      </c>
      <c r="BH75" s="24">
        <f t="shared" si="45"/>
        <v>0</v>
      </c>
      <c r="BI75" s="24">
        <f t="shared" si="45"/>
        <v>0</v>
      </c>
      <c r="BJ75" s="24">
        <f t="shared" si="45"/>
        <v>0</v>
      </c>
      <c r="BK75" s="24">
        <f t="shared" si="45"/>
        <v>0</v>
      </c>
      <c r="BL75" s="24">
        <f t="shared" si="45"/>
        <v>0</v>
      </c>
      <c r="BM75" s="24">
        <f t="shared" si="45"/>
        <v>0</v>
      </c>
      <c r="BN75" s="24">
        <f t="shared" si="45"/>
        <v>0</v>
      </c>
      <c r="BO75" s="24">
        <f t="shared" si="45"/>
        <v>0</v>
      </c>
      <c r="BP75" s="24">
        <f t="shared" si="45"/>
        <v>0</v>
      </c>
      <c r="BQ75" s="24">
        <f t="shared" si="45"/>
        <v>14321701</v>
      </c>
      <c r="BR75" s="24">
        <f t="shared" si="59"/>
        <v>0</v>
      </c>
      <c r="BS75" s="24">
        <f t="shared" si="59"/>
        <v>0</v>
      </c>
      <c r="BT75" s="24">
        <f t="shared" si="59"/>
        <v>0</v>
      </c>
      <c r="BU75" s="24">
        <f t="shared" si="59"/>
        <v>0</v>
      </c>
      <c r="BV75" s="24">
        <f t="shared" si="59"/>
        <v>0</v>
      </c>
      <c r="BW75" s="25">
        <f t="shared" si="50"/>
        <v>0.32190596666666665</v>
      </c>
      <c r="BX75" s="24">
        <f t="shared" si="60"/>
        <v>9657179</v>
      </c>
      <c r="BY75" s="24"/>
      <c r="BZ75" s="24"/>
      <c r="CA75" s="24"/>
      <c r="CB75" s="24"/>
      <c r="CC75" s="24"/>
      <c r="CD75" s="24"/>
      <c r="CE75" s="24"/>
      <c r="CF75" s="24"/>
      <c r="CG75" s="24"/>
      <c r="CH75" s="24"/>
      <c r="CI75" s="24"/>
      <c r="CJ75" s="24"/>
      <c r="CK75" s="24"/>
      <c r="CL75" s="24"/>
      <c r="CM75" s="24"/>
      <c r="CN75" s="24">
        <f>+'[1]FEBRERO 2018'!$H$1254</f>
        <v>9657179</v>
      </c>
      <c r="CO75" s="24"/>
      <c r="CP75" s="24"/>
      <c r="CQ75" s="24"/>
      <c r="CR75" s="24"/>
      <c r="CS75" s="24"/>
      <c r="CT75" s="25">
        <f t="shared" si="55"/>
        <v>0.6780940333333334</v>
      </c>
      <c r="CU75" s="24">
        <f t="shared" si="40"/>
        <v>20342821</v>
      </c>
      <c r="CV75" s="24">
        <f t="shared" si="61"/>
        <v>0</v>
      </c>
      <c r="CW75" s="24">
        <f t="shared" si="61"/>
        <v>0</v>
      </c>
      <c r="CX75" s="24"/>
      <c r="CY75" s="24">
        <f t="shared" si="62"/>
        <v>0</v>
      </c>
      <c r="CZ75" s="24">
        <f t="shared" si="62"/>
        <v>0</v>
      </c>
      <c r="DA75" s="24">
        <f t="shared" si="62"/>
        <v>0</v>
      </c>
      <c r="DB75" s="24">
        <f t="shared" si="62"/>
        <v>0</v>
      </c>
      <c r="DC75" s="24">
        <f t="shared" si="62"/>
        <v>0</v>
      </c>
      <c r="DD75" s="24">
        <f t="shared" si="62"/>
        <v>0</v>
      </c>
      <c r="DE75" s="24">
        <f t="shared" si="62"/>
        <v>0</v>
      </c>
      <c r="DF75" s="24">
        <f t="shared" si="62"/>
        <v>0</v>
      </c>
      <c r="DG75" s="24">
        <f t="shared" si="62"/>
        <v>0</v>
      </c>
      <c r="DH75" s="24">
        <f t="shared" si="62"/>
        <v>0</v>
      </c>
      <c r="DI75" s="24">
        <f t="shared" si="62"/>
        <v>0</v>
      </c>
      <c r="DJ75" s="24">
        <f t="shared" si="62"/>
        <v>0</v>
      </c>
      <c r="DK75" s="24">
        <f t="shared" si="62"/>
        <v>20342821</v>
      </c>
      <c r="DL75" s="24">
        <f t="shared" si="62"/>
        <v>0</v>
      </c>
      <c r="DM75" s="24">
        <f t="shared" si="62"/>
        <v>0</v>
      </c>
      <c r="DN75" s="24">
        <f t="shared" si="62"/>
        <v>0</v>
      </c>
      <c r="DO75" s="24">
        <f t="shared" si="63"/>
        <v>0</v>
      </c>
      <c r="DP75" s="24">
        <f t="shared" si="63"/>
        <v>0</v>
      </c>
      <c r="DS75" s="48">
        <f t="shared" si="36"/>
        <v>30000000</v>
      </c>
      <c r="DT75" s="48">
        <f t="shared" si="37"/>
        <v>9657179</v>
      </c>
      <c r="DU75" s="168">
        <f t="shared" si="38"/>
        <v>0.32190596666666665</v>
      </c>
    </row>
    <row r="76" spans="1:125" ht="30" hidden="1" customHeight="1" x14ac:dyDescent="0.25">
      <c r="A76" s="202"/>
      <c r="B76" s="204" t="s">
        <v>228</v>
      </c>
      <c r="C76" s="31" t="s">
        <v>229</v>
      </c>
      <c r="D76" s="21" t="s">
        <v>230</v>
      </c>
      <c r="E76" s="22">
        <v>520</v>
      </c>
      <c r="F76" s="23" t="s">
        <v>127</v>
      </c>
      <c r="G76" s="24">
        <f t="shared" si="56"/>
        <v>140000000</v>
      </c>
      <c r="H76" s="34"/>
      <c r="I76" s="24">
        <v>10000000</v>
      </c>
      <c r="J76" s="24"/>
      <c r="K76" s="34"/>
      <c r="L76" s="24"/>
      <c r="M76" s="24"/>
      <c r="N76" s="24"/>
      <c r="O76" s="24"/>
      <c r="P76" s="24"/>
      <c r="Q76" s="24"/>
      <c r="R76" s="24"/>
      <c r="S76" s="24"/>
      <c r="T76" s="24"/>
      <c r="U76" s="24"/>
      <c r="V76" s="24"/>
      <c r="W76" s="24"/>
      <c r="X76" s="24"/>
      <c r="Y76" s="24">
        <v>130000000</v>
      </c>
      <c r="Z76" s="24"/>
      <c r="AA76" s="24"/>
      <c r="AB76" s="24"/>
      <c r="AC76" s="25">
        <f t="shared" si="47"/>
        <v>0</v>
      </c>
      <c r="AD76" s="24">
        <f t="shared" si="64"/>
        <v>0</v>
      </c>
      <c r="AE76" s="24"/>
      <c r="AF76" s="24"/>
      <c r="AG76" s="24"/>
      <c r="AH76" s="24"/>
      <c r="AI76" s="24"/>
      <c r="AJ76" s="24"/>
      <c r="AK76" s="24"/>
      <c r="AL76" s="24"/>
      <c r="AM76" s="24"/>
      <c r="AN76" s="24"/>
      <c r="AO76" s="24"/>
      <c r="AP76" s="24"/>
      <c r="AQ76" s="24"/>
      <c r="AR76" s="24"/>
      <c r="AS76" s="24"/>
      <c r="AT76" s="24"/>
      <c r="AU76" s="24"/>
      <c r="AV76" s="24"/>
      <c r="AW76" s="24"/>
      <c r="AX76" s="24"/>
      <c r="AY76" s="24"/>
      <c r="AZ76" s="25">
        <f t="shared" si="2"/>
        <v>1</v>
      </c>
      <c r="BA76" s="24">
        <f t="shared" si="57"/>
        <v>140000000</v>
      </c>
      <c r="BB76" s="24">
        <f t="shared" si="58"/>
        <v>0</v>
      </c>
      <c r="BC76" s="24">
        <f t="shared" si="58"/>
        <v>10000000</v>
      </c>
      <c r="BD76" s="24">
        <f t="shared" si="58"/>
        <v>0</v>
      </c>
      <c r="BE76" s="24">
        <f t="shared" si="45"/>
        <v>0</v>
      </c>
      <c r="BF76" s="24">
        <f t="shared" si="45"/>
        <v>0</v>
      </c>
      <c r="BG76" s="24">
        <f t="shared" si="45"/>
        <v>0</v>
      </c>
      <c r="BH76" s="24">
        <f t="shared" si="45"/>
        <v>0</v>
      </c>
      <c r="BI76" s="24">
        <f t="shared" si="45"/>
        <v>0</v>
      </c>
      <c r="BJ76" s="24">
        <f t="shared" si="45"/>
        <v>0</v>
      </c>
      <c r="BK76" s="24">
        <f t="shared" si="45"/>
        <v>0</v>
      </c>
      <c r="BL76" s="24">
        <f t="shared" si="45"/>
        <v>0</v>
      </c>
      <c r="BM76" s="24">
        <f t="shared" si="45"/>
        <v>0</v>
      </c>
      <c r="BN76" s="24">
        <f t="shared" si="45"/>
        <v>0</v>
      </c>
      <c r="BO76" s="24">
        <f t="shared" si="45"/>
        <v>0</v>
      </c>
      <c r="BP76" s="24">
        <f t="shared" si="45"/>
        <v>0</v>
      </c>
      <c r="BQ76" s="24">
        <f t="shared" si="45"/>
        <v>0</v>
      </c>
      <c r="BR76" s="24">
        <f t="shared" si="59"/>
        <v>0</v>
      </c>
      <c r="BS76" s="24">
        <f t="shared" si="59"/>
        <v>130000000</v>
      </c>
      <c r="BT76" s="24">
        <f t="shared" si="59"/>
        <v>0</v>
      </c>
      <c r="BU76" s="24">
        <f t="shared" si="59"/>
        <v>0</v>
      </c>
      <c r="BV76" s="24">
        <f t="shared" si="59"/>
        <v>0</v>
      </c>
      <c r="BW76" s="25">
        <f t="shared" si="50"/>
        <v>0</v>
      </c>
      <c r="BX76" s="24">
        <f t="shared" si="60"/>
        <v>0</v>
      </c>
      <c r="BY76" s="24"/>
      <c r="BZ76" s="24"/>
      <c r="CA76" s="24"/>
      <c r="CB76" s="24"/>
      <c r="CC76" s="24"/>
      <c r="CD76" s="24"/>
      <c r="CE76" s="24"/>
      <c r="CF76" s="24"/>
      <c r="CG76" s="24"/>
      <c r="CH76" s="24"/>
      <c r="CI76" s="24"/>
      <c r="CJ76" s="24"/>
      <c r="CK76" s="24"/>
      <c r="CL76" s="24"/>
      <c r="CM76" s="24"/>
      <c r="CN76" s="24"/>
      <c r="CO76" s="24"/>
      <c r="CP76" s="24"/>
      <c r="CQ76" s="24"/>
      <c r="CR76" s="24"/>
      <c r="CS76" s="24"/>
      <c r="CT76" s="25">
        <f t="shared" si="55"/>
        <v>1</v>
      </c>
      <c r="CU76" s="24">
        <f t="shared" si="40"/>
        <v>140000000</v>
      </c>
      <c r="CV76" s="24">
        <f t="shared" si="61"/>
        <v>0</v>
      </c>
      <c r="CW76" s="24">
        <f t="shared" si="61"/>
        <v>10000000</v>
      </c>
      <c r="CX76" s="24"/>
      <c r="CY76" s="24">
        <f t="shared" si="62"/>
        <v>0</v>
      </c>
      <c r="CZ76" s="24">
        <f t="shared" si="62"/>
        <v>0</v>
      </c>
      <c r="DA76" s="24">
        <f t="shared" si="62"/>
        <v>0</v>
      </c>
      <c r="DB76" s="24">
        <f t="shared" si="62"/>
        <v>0</v>
      </c>
      <c r="DC76" s="24">
        <f t="shared" si="62"/>
        <v>0</v>
      </c>
      <c r="DD76" s="24">
        <f t="shared" si="62"/>
        <v>0</v>
      </c>
      <c r="DE76" s="24">
        <f t="shared" si="62"/>
        <v>0</v>
      </c>
      <c r="DF76" s="24">
        <f t="shared" si="62"/>
        <v>0</v>
      </c>
      <c r="DG76" s="24">
        <f t="shared" si="62"/>
        <v>0</v>
      </c>
      <c r="DH76" s="24">
        <f t="shared" si="62"/>
        <v>0</v>
      </c>
      <c r="DI76" s="24">
        <f t="shared" si="62"/>
        <v>0</v>
      </c>
      <c r="DJ76" s="24">
        <f t="shared" si="62"/>
        <v>0</v>
      </c>
      <c r="DK76" s="24">
        <f t="shared" si="62"/>
        <v>0</v>
      </c>
      <c r="DL76" s="24">
        <f t="shared" si="62"/>
        <v>0</v>
      </c>
      <c r="DM76" s="24">
        <f t="shared" si="62"/>
        <v>130000000</v>
      </c>
      <c r="DN76" s="24">
        <f t="shared" si="62"/>
        <v>0</v>
      </c>
      <c r="DO76" s="24">
        <f t="shared" si="63"/>
        <v>0</v>
      </c>
      <c r="DP76" s="24">
        <f t="shared" si="63"/>
        <v>0</v>
      </c>
      <c r="DS76" s="48">
        <f t="shared" si="36"/>
        <v>140000000</v>
      </c>
      <c r="DT76" s="48">
        <f t="shared" si="37"/>
        <v>0</v>
      </c>
      <c r="DU76" s="168">
        <f t="shared" si="38"/>
        <v>0</v>
      </c>
    </row>
    <row r="77" spans="1:125" ht="30.75" hidden="1" customHeight="1" x14ac:dyDescent="0.25">
      <c r="A77" s="202"/>
      <c r="B77" s="205"/>
      <c r="C77" s="31" t="s">
        <v>231</v>
      </c>
      <c r="D77" s="21" t="s">
        <v>232</v>
      </c>
      <c r="E77" s="22">
        <v>520</v>
      </c>
      <c r="F77" s="23" t="s">
        <v>127</v>
      </c>
      <c r="G77" s="24">
        <f t="shared" si="56"/>
        <v>2000000000</v>
      </c>
      <c r="H77" s="64"/>
      <c r="I77" s="34"/>
      <c r="J77" s="34"/>
      <c r="K77" s="34"/>
      <c r="L77" s="24"/>
      <c r="M77" s="24"/>
      <c r="N77" s="24"/>
      <c r="O77" s="24"/>
      <c r="P77" s="24"/>
      <c r="Q77" s="24"/>
      <c r="R77" s="24"/>
      <c r="S77" s="24"/>
      <c r="T77" s="24"/>
      <c r="U77" s="24"/>
      <c r="V77" s="24">
        <v>2000000000</v>
      </c>
      <c r="W77" s="24"/>
      <c r="X77" s="24"/>
      <c r="Y77" s="24"/>
      <c r="Z77" s="24"/>
      <c r="AA77" s="24"/>
      <c r="AB77" s="24"/>
      <c r="AC77" s="25">
        <f t="shared" si="47"/>
        <v>0.73180885549999997</v>
      </c>
      <c r="AD77" s="24">
        <f t="shared" si="64"/>
        <v>1463617711</v>
      </c>
      <c r="AE77" s="24"/>
      <c r="AF77" s="24"/>
      <c r="AG77" s="24"/>
      <c r="AH77" s="24"/>
      <c r="AI77" s="24"/>
      <c r="AJ77" s="24"/>
      <c r="AK77" s="24"/>
      <c r="AL77" s="24"/>
      <c r="AM77" s="24"/>
      <c r="AN77" s="24"/>
      <c r="AO77" s="24"/>
      <c r="AP77" s="24"/>
      <c r="AQ77" s="24"/>
      <c r="AR77" s="24"/>
      <c r="AS77" s="24">
        <f>+'[1]FEBRERO 2018'!$X$1278</f>
        <v>1463617711</v>
      </c>
      <c r="AT77" s="24"/>
      <c r="AU77" s="24"/>
      <c r="AV77" s="24"/>
      <c r="AW77" s="24"/>
      <c r="AX77" s="24"/>
      <c r="AY77" s="24"/>
      <c r="AZ77" s="25">
        <f t="shared" si="2"/>
        <v>0.26819114450000003</v>
      </c>
      <c r="BA77" s="24">
        <f t="shared" si="57"/>
        <v>536382289</v>
      </c>
      <c r="BB77" s="24">
        <f t="shared" si="58"/>
        <v>0</v>
      </c>
      <c r="BC77" s="24">
        <f t="shared" si="58"/>
        <v>0</v>
      </c>
      <c r="BD77" s="24">
        <f t="shared" si="58"/>
        <v>0</v>
      </c>
      <c r="BE77" s="24">
        <f t="shared" si="45"/>
        <v>0</v>
      </c>
      <c r="BF77" s="24">
        <f t="shared" si="45"/>
        <v>0</v>
      </c>
      <c r="BG77" s="24">
        <f t="shared" si="45"/>
        <v>0</v>
      </c>
      <c r="BH77" s="24">
        <f t="shared" si="45"/>
        <v>0</v>
      </c>
      <c r="BI77" s="24">
        <f t="shared" si="45"/>
        <v>0</v>
      </c>
      <c r="BJ77" s="24">
        <f t="shared" si="45"/>
        <v>0</v>
      </c>
      <c r="BK77" s="24">
        <f t="shared" si="45"/>
        <v>0</v>
      </c>
      <c r="BL77" s="24">
        <f t="shared" si="45"/>
        <v>0</v>
      </c>
      <c r="BM77" s="24">
        <f t="shared" si="45"/>
        <v>0</v>
      </c>
      <c r="BN77" s="24">
        <f t="shared" si="45"/>
        <v>0</v>
      </c>
      <c r="BO77" s="24">
        <f t="shared" si="45"/>
        <v>0</v>
      </c>
      <c r="BP77" s="24">
        <f t="shared" si="45"/>
        <v>536382289</v>
      </c>
      <c r="BQ77" s="24">
        <f t="shared" si="45"/>
        <v>0</v>
      </c>
      <c r="BR77" s="24">
        <f t="shared" si="59"/>
        <v>0</v>
      </c>
      <c r="BS77" s="24">
        <f t="shared" si="59"/>
        <v>0</v>
      </c>
      <c r="BT77" s="24">
        <f t="shared" si="59"/>
        <v>0</v>
      </c>
      <c r="BU77" s="24">
        <f t="shared" si="59"/>
        <v>0</v>
      </c>
      <c r="BV77" s="24">
        <f t="shared" si="59"/>
        <v>0</v>
      </c>
      <c r="BW77" s="25">
        <f t="shared" si="50"/>
        <v>0.67424738200000001</v>
      </c>
      <c r="BX77" s="24">
        <f t="shared" si="60"/>
        <v>1348494764</v>
      </c>
      <c r="BY77" s="24"/>
      <c r="BZ77" s="24"/>
      <c r="CA77" s="24"/>
      <c r="CB77" s="24"/>
      <c r="CC77" s="24"/>
      <c r="CD77" s="24"/>
      <c r="CE77" s="24"/>
      <c r="CF77" s="24"/>
      <c r="CG77" s="24"/>
      <c r="CH77" s="24"/>
      <c r="CI77" s="24"/>
      <c r="CJ77" s="24"/>
      <c r="CK77" s="24"/>
      <c r="CL77" s="24"/>
      <c r="CM77" s="24">
        <f>+'[1]FEBRERO 2018'!$H$1276</f>
        <v>1348494764</v>
      </c>
      <c r="CN77" s="24"/>
      <c r="CO77" s="24"/>
      <c r="CP77" s="24"/>
      <c r="CQ77" s="24"/>
      <c r="CR77" s="24"/>
      <c r="CS77" s="24"/>
      <c r="CT77" s="25">
        <f t="shared" si="55"/>
        <v>0.32575261799999999</v>
      </c>
      <c r="CU77" s="24">
        <f t="shared" si="40"/>
        <v>651505236</v>
      </c>
      <c r="CV77" s="24">
        <f t="shared" si="61"/>
        <v>0</v>
      </c>
      <c r="CW77" s="24">
        <f t="shared" si="61"/>
        <v>0</v>
      </c>
      <c r="CX77" s="24"/>
      <c r="CY77" s="24">
        <f t="shared" si="62"/>
        <v>0</v>
      </c>
      <c r="CZ77" s="24">
        <f t="shared" si="62"/>
        <v>0</v>
      </c>
      <c r="DA77" s="24">
        <f t="shared" si="62"/>
        <v>0</v>
      </c>
      <c r="DB77" s="24">
        <f t="shared" si="62"/>
        <v>0</v>
      </c>
      <c r="DC77" s="24">
        <f t="shared" si="62"/>
        <v>0</v>
      </c>
      <c r="DD77" s="24">
        <f t="shared" si="62"/>
        <v>0</v>
      </c>
      <c r="DE77" s="24">
        <f t="shared" si="62"/>
        <v>0</v>
      </c>
      <c r="DF77" s="24">
        <f t="shared" si="62"/>
        <v>0</v>
      </c>
      <c r="DG77" s="24">
        <f t="shared" si="62"/>
        <v>0</v>
      </c>
      <c r="DH77" s="24">
        <f t="shared" si="62"/>
        <v>0</v>
      </c>
      <c r="DI77" s="24">
        <f t="shared" si="62"/>
        <v>0</v>
      </c>
      <c r="DJ77" s="24">
        <f t="shared" si="62"/>
        <v>651505236</v>
      </c>
      <c r="DK77" s="24">
        <f t="shared" si="62"/>
        <v>0</v>
      </c>
      <c r="DL77" s="24">
        <f t="shared" si="62"/>
        <v>0</v>
      </c>
      <c r="DM77" s="24">
        <f t="shared" si="62"/>
        <v>0</v>
      </c>
      <c r="DN77" s="24">
        <f t="shared" si="62"/>
        <v>0</v>
      </c>
      <c r="DO77" s="24">
        <f t="shared" si="63"/>
        <v>0</v>
      </c>
      <c r="DP77" s="24">
        <f t="shared" si="63"/>
        <v>0</v>
      </c>
      <c r="DS77" s="48">
        <f t="shared" si="36"/>
        <v>2000000000</v>
      </c>
      <c r="DT77" s="48">
        <f t="shared" si="37"/>
        <v>1348494764</v>
      </c>
      <c r="DU77" s="168">
        <f t="shared" si="38"/>
        <v>0.67424738200000001</v>
      </c>
    </row>
    <row r="78" spans="1:125" ht="32.25" hidden="1" customHeight="1" x14ac:dyDescent="0.25">
      <c r="A78" s="202"/>
      <c r="B78" s="205"/>
      <c r="C78" s="31" t="s">
        <v>233</v>
      </c>
      <c r="D78" s="21" t="s">
        <v>234</v>
      </c>
      <c r="E78" s="22">
        <v>520</v>
      </c>
      <c r="F78" s="23" t="s">
        <v>127</v>
      </c>
      <c r="G78" s="24">
        <f t="shared" si="56"/>
        <v>220000000</v>
      </c>
      <c r="H78" s="34"/>
      <c r="I78" s="34"/>
      <c r="J78" s="34"/>
      <c r="K78" s="34"/>
      <c r="L78" s="34"/>
      <c r="M78" s="24"/>
      <c r="N78" s="24"/>
      <c r="O78" s="24"/>
      <c r="P78" s="24"/>
      <c r="Q78" s="24"/>
      <c r="R78" s="24"/>
      <c r="S78" s="24"/>
      <c r="T78" s="24"/>
      <c r="U78" s="24"/>
      <c r="V78" s="24"/>
      <c r="W78" s="24"/>
      <c r="X78" s="24"/>
      <c r="Y78" s="24">
        <v>220000000</v>
      </c>
      <c r="Z78" s="24"/>
      <c r="AA78" s="24"/>
      <c r="AB78" s="24"/>
      <c r="AC78" s="25">
        <f t="shared" si="47"/>
        <v>0.21927426818181819</v>
      </c>
      <c r="AD78" s="24">
        <f t="shared" si="64"/>
        <v>48240339</v>
      </c>
      <c r="AE78" s="24"/>
      <c r="AF78" s="24"/>
      <c r="AG78" s="24"/>
      <c r="AH78" s="24"/>
      <c r="AI78" s="24"/>
      <c r="AJ78" s="24"/>
      <c r="AK78" s="24"/>
      <c r="AL78" s="24"/>
      <c r="AM78" s="24"/>
      <c r="AN78" s="24"/>
      <c r="AO78" s="24"/>
      <c r="AP78" s="24"/>
      <c r="AQ78" s="24"/>
      <c r="AR78" s="24"/>
      <c r="AS78" s="24"/>
      <c r="AT78" s="24"/>
      <c r="AU78" s="24"/>
      <c r="AV78" s="24">
        <f>+'[1]FEBRERO 2018'!$AA$1365</f>
        <v>48240339</v>
      </c>
      <c r="AW78" s="24"/>
      <c r="AX78" s="24"/>
      <c r="AY78" s="24"/>
      <c r="AZ78" s="25">
        <f t="shared" si="2"/>
        <v>0.78072573181818183</v>
      </c>
      <c r="BA78" s="24">
        <f t="shared" si="57"/>
        <v>171759661</v>
      </c>
      <c r="BB78" s="24">
        <f t="shared" si="58"/>
        <v>0</v>
      </c>
      <c r="BC78" s="24">
        <f t="shared" si="58"/>
        <v>0</v>
      </c>
      <c r="BD78" s="24">
        <f t="shared" si="58"/>
        <v>0</v>
      </c>
      <c r="BE78" s="24">
        <f t="shared" si="45"/>
        <v>0</v>
      </c>
      <c r="BF78" s="24">
        <f t="shared" si="45"/>
        <v>0</v>
      </c>
      <c r="BG78" s="24">
        <f t="shared" si="45"/>
        <v>0</v>
      </c>
      <c r="BH78" s="24">
        <f t="shared" si="45"/>
        <v>0</v>
      </c>
      <c r="BI78" s="24">
        <f t="shared" si="45"/>
        <v>0</v>
      </c>
      <c r="BJ78" s="24">
        <f t="shared" si="45"/>
        <v>0</v>
      </c>
      <c r="BK78" s="24">
        <f t="shared" si="45"/>
        <v>0</v>
      </c>
      <c r="BL78" s="24">
        <f t="shared" si="45"/>
        <v>0</v>
      </c>
      <c r="BM78" s="24">
        <f t="shared" si="45"/>
        <v>0</v>
      </c>
      <c r="BN78" s="24">
        <f t="shared" si="45"/>
        <v>0</v>
      </c>
      <c r="BO78" s="24">
        <f t="shared" si="45"/>
        <v>0</v>
      </c>
      <c r="BP78" s="24">
        <f t="shared" si="45"/>
        <v>0</v>
      </c>
      <c r="BQ78" s="24">
        <f t="shared" si="45"/>
        <v>0</v>
      </c>
      <c r="BR78" s="24">
        <f t="shared" si="59"/>
        <v>0</v>
      </c>
      <c r="BS78" s="24">
        <f t="shared" si="59"/>
        <v>171759661</v>
      </c>
      <c r="BT78" s="24">
        <f t="shared" si="59"/>
        <v>0</v>
      </c>
      <c r="BU78" s="24">
        <f t="shared" si="59"/>
        <v>0</v>
      </c>
      <c r="BV78" s="24">
        <f t="shared" si="59"/>
        <v>0</v>
      </c>
      <c r="BW78" s="25">
        <f t="shared" si="50"/>
        <v>0.1817883590909091</v>
      </c>
      <c r="BX78" s="24">
        <f t="shared" si="60"/>
        <v>39993439</v>
      </c>
      <c r="BY78" s="24"/>
      <c r="BZ78" s="24"/>
      <c r="CA78" s="24"/>
      <c r="CB78" s="24"/>
      <c r="CC78" s="24"/>
      <c r="CD78" s="24"/>
      <c r="CE78" s="24"/>
      <c r="CF78" s="24"/>
      <c r="CG78" s="24"/>
      <c r="CH78" s="24"/>
      <c r="CI78" s="24"/>
      <c r="CJ78" s="24"/>
      <c r="CK78" s="24"/>
      <c r="CL78" s="24"/>
      <c r="CM78" s="24"/>
      <c r="CN78" s="24"/>
      <c r="CO78" s="24"/>
      <c r="CP78" s="24">
        <f>+'[1]FEBRERO 2018'!$H$1363</f>
        <v>39993439</v>
      </c>
      <c r="CQ78" s="24"/>
      <c r="CR78" s="24"/>
      <c r="CS78" s="24"/>
      <c r="CT78" s="25">
        <f t="shared" si="55"/>
        <v>0.81821164090909093</v>
      </c>
      <c r="CU78" s="24">
        <f t="shared" si="40"/>
        <v>180006561</v>
      </c>
      <c r="CV78" s="24">
        <f t="shared" si="61"/>
        <v>0</v>
      </c>
      <c r="CW78" s="24">
        <f t="shared" si="61"/>
        <v>0</v>
      </c>
      <c r="CX78" s="24"/>
      <c r="CY78" s="24">
        <f t="shared" si="62"/>
        <v>0</v>
      </c>
      <c r="CZ78" s="24">
        <f t="shared" si="62"/>
        <v>0</v>
      </c>
      <c r="DA78" s="24">
        <f t="shared" si="62"/>
        <v>0</v>
      </c>
      <c r="DB78" s="24">
        <f t="shared" si="62"/>
        <v>0</v>
      </c>
      <c r="DC78" s="24">
        <f t="shared" si="62"/>
        <v>0</v>
      </c>
      <c r="DD78" s="24">
        <f t="shared" si="62"/>
        <v>0</v>
      </c>
      <c r="DE78" s="24">
        <f t="shared" si="62"/>
        <v>0</v>
      </c>
      <c r="DF78" s="24">
        <f t="shared" si="62"/>
        <v>0</v>
      </c>
      <c r="DG78" s="24">
        <f t="shared" si="62"/>
        <v>0</v>
      </c>
      <c r="DH78" s="24">
        <f t="shared" si="62"/>
        <v>0</v>
      </c>
      <c r="DI78" s="24">
        <f t="shared" si="62"/>
        <v>0</v>
      </c>
      <c r="DJ78" s="24">
        <f t="shared" si="62"/>
        <v>0</v>
      </c>
      <c r="DK78" s="24">
        <f t="shared" si="62"/>
        <v>0</v>
      </c>
      <c r="DL78" s="24">
        <f t="shared" si="62"/>
        <v>0</v>
      </c>
      <c r="DM78" s="24">
        <f t="shared" si="62"/>
        <v>180006561</v>
      </c>
      <c r="DN78" s="24">
        <f t="shared" si="62"/>
        <v>0</v>
      </c>
      <c r="DO78" s="24">
        <f t="shared" si="63"/>
        <v>0</v>
      </c>
      <c r="DP78" s="24">
        <f t="shared" si="63"/>
        <v>0</v>
      </c>
      <c r="DS78" s="48">
        <f t="shared" si="36"/>
        <v>220000000</v>
      </c>
      <c r="DT78" s="48">
        <f t="shared" si="37"/>
        <v>39993439</v>
      </c>
      <c r="DU78" s="168">
        <f t="shared" si="38"/>
        <v>0.1817883590909091</v>
      </c>
    </row>
    <row r="79" spans="1:125" ht="67.5" hidden="1" customHeight="1" x14ac:dyDescent="0.25">
      <c r="A79" s="202"/>
      <c r="B79" s="205"/>
      <c r="C79" s="31" t="s">
        <v>235</v>
      </c>
      <c r="D79" s="21" t="s">
        <v>236</v>
      </c>
      <c r="E79" s="22">
        <v>520</v>
      </c>
      <c r="F79" s="23" t="s">
        <v>237</v>
      </c>
      <c r="G79" s="24">
        <f t="shared" si="56"/>
        <v>141421128</v>
      </c>
      <c r="H79" s="34"/>
      <c r="I79" s="34"/>
      <c r="J79" s="34"/>
      <c r="K79" s="34"/>
      <c r="L79" s="34"/>
      <c r="M79" s="24"/>
      <c r="N79" s="24"/>
      <c r="O79" s="24"/>
      <c r="P79" s="24"/>
      <c r="Q79" s="24"/>
      <c r="R79" s="24"/>
      <c r="S79" s="24"/>
      <c r="T79" s="24"/>
      <c r="U79" s="24"/>
      <c r="V79" s="24"/>
      <c r="W79" s="24">
        <v>100000000</v>
      </c>
      <c r="X79" s="24"/>
      <c r="Y79" s="24"/>
      <c r="Z79" s="24"/>
      <c r="AA79" s="24"/>
      <c r="AB79" s="24">
        <v>41421128</v>
      </c>
      <c r="AC79" s="25">
        <f t="shared" si="47"/>
        <v>0.10205678037018627</v>
      </c>
      <c r="AD79" s="24">
        <f t="shared" si="64"/>
        <v>14432985</v>
      </c>
      <c r="AE79" s="24"/>
      <c r="AF79" s="24"/>
      <c r="AG79" s="24"/>
      <c r="AH79" s="24"/>
      <c r="AI79" s="24"/>
      <c r="AJ79" s="24"/>
      <c r="AK79" s="24"/>
      <c r="AL79" s="24"/>
      <c r="AM79" s="24"/>
      <c r="AN79" s="24"/>
      <c r="AO79" s="24"/>
      <c r="AP79" s="24"/>
      <c r="AQ79" s="24"/>
      <c r="AR79" s="24"/>
      <c r="AS79" s="24"/>
      <c r="AT79" s="24">
        <f>+'[2]ENERO 2018'!$Y$1185</f>
        <v>6021120</v>
      </c>
      <c r="AU79" s="24"/>
      <c r="AV79" s="24"/>
      <c r="AW79" s="24"/>
      <c r="AX79" s="24"/>
      <c r="AY79" s="24">
        <f>+'[2]ENERO 2018'!$AF$1185</f>
        <v>8411865</v>
      </c>
      <c r="AZ79" s="25">
        <f t="shared" si="2"/>
        <v>0.89794321962981372</v>
      </c>
      <c r="BA79" s="24">
        <f t="shared" si="57"/>
        <v>126988143</v>
      </c>
      <c r="BB79" s="24">
        <f t="shared" si="58"/>
        <v>0</v>
      </c>
      <c r="BC79" s="24">
        <f t="shared" si="58"/>
        <v>0</v>
      </c>
      <c r="BD79" s="24">
        <f t="shared" si="58"/>
        <v>0</v>
      </c>
      <c r="BE79" s="24">
        <f t="shared" si="45"/>
        <v>0</v>
      </c>
      <c r="BF79" s="24">
        <f t="shared" si="45"/>
        <v>0</v>
      </c>
      <c r="BG79" s="24">
        <f t="shared" si="45"/>
        <v>0</v>
      </c>
      <c r="BH79" s="24">
        <f t="shared" si="45"/>
        <v>0</v>
      </c>
      <c r="BI79" s="24">
        <f t="shared" si="45"/>
        <v>0</v>
      </c>
      <c r="BJ79" s="24">
        <f t="shared" si="45"/>
        <v>0</v>
      </c>
      <c r="BK79" s="24">
        <f t="shared" si="45"/>
        <v>0</v>
      </c>
      <c r="BL79" s="24">
        <f t="shared" si="45"/>
        <v>0</v>
      </c>
      <c r="BM79" s="24">
        <f t="shared" si="45"/>
        <v>0</v>
      </c>
      <c r="BN79" s="24">
        <f t="shared" si="45"/>
        <v>0</v>
      </c>
      <c r="BO79" s="24">
        <f t="shared" si="45"/>
        <v>0</v>
      </c>
      <c r="BP79" s="24">
        <f t="shared" si="45"/>
        <v>0</v>
      </c>
      <c r="BQ79" s="24">
        <f t="shared" si="45"/>
        <v>93978880</v>
      </c>
      <c r="BR79" s="24">
        <f t="shared" si="59"/>
        <v>0</v>
      </c>
      <c r="BS79" s="24">
        <f t="shared" si="59"/>
        <v>0</v>
      </c>
      <c r="BT79" s="24">
        <f t="shared" si="59"/>
        <v>0</v>
      </c>
      <c r="BU79" s="24">
        <f t="shared" si="59"/>
        <v>0</v>
      </c>
      <c r="BV79" s="24">
        <f t="shared" si="59"/>
        <v>33009263</v>
      </c>
      <c r="BW79" s="25">
        <f t="shared" si="50"/>
        <v>7.4761283193837916E-2</v>
      </c>
      <c r="BX79" s="24">
        <f t="shared" si="60"/>
        <v>10572825</v>
      </c>
      <c r="BY79" s="24"/>
      <c r="BZ79" s="24"/>
      <c r="CA79" s="24"/>
      <c r="CB79" s="24"/>
      <c r="CC79" s="24"/>
      <c r="CD79" s="24"/>
      <c r="CE79" s="24"/>
      <c r="CF79" s="24"/>
      <c r="CG79" s="24"/>
      <c r="CH79" s="24"/>
      <c r="CI79" s="24"/>
      <c r="CJ79" s="24"/>
      <c r="CK79" s="24"/>
      <c r="CL79" s="24"/>
      <c r="CM79" s="24"/>
      <c r="CN79" s="24">
        <f>+'[1]FEBRERO 2018'!$H$1398</f>
        <v>5160960</v>
      </c>
      <c r="CO79" s="24"/>
      <c r="CP79" s="24"/>
      <c r="CQ79" s="24"/>
      <c r="CR79" s="24"/>
      <c r="CS79" s="24">
        <f>+'[1]FEBRERO 2018'!$H$1393+'[1]FEBRERO 2018'!$H$1395</f>
        <v>5411865</v>
      </c>
      <c r="CT79" s="25">
        <f t="shared" si="55"/>
        <v>0.9252387168061621</v>
      </c>
      <c r="CU79" s="24">
        <f t="shared" si="40"/>
        <v>130848303</v>
      </c>
      <c r="CV79" s="24">
        <f t="shared" si="61"/>
        <v>0</v>
      </c>
      <c r="CW79" s="24">
        <f t="shared" si="61"/>
        <v>0</v>
      </c>
      <c r="CX79" s="24"/>
      <c r="CY79" s="24">
        <f t="shared" si="62"/>
        <v>0</v>
      </c>
      <c r="CZ79" s="24">
        <f t="shared" si="62"/>
        <v>0</v>
      </c>
      <c r="DA79" s="24">
        <f t="shared" si="62"/>
        <v>0</v>
      </c>
      <c r="DB79" s="24">
        <f t="shared" si="62"/>
        <v>0</v>
      </c>
      <c r="DC79" s="24">
        <f t="shared" si="62"/>
        <v>0</v>
      </c>
      <c r="DD79" s="24">
        <f t="shared" si="62"/>
        <v>0</v>
      </c>
      <c r="DE79" s="24">
        <f t="shared" si="62"/>
        <v>0</v>
      </c>
      <c r="DF79" s="24">
        <f t="shared" si="62"/>
        <v>0</v>
      </c>
      <c r="DG79" s="24">
        <f t="shared" si="62"/>
        <v>0</v>
      </c>
      <c r="DH79" s="24">
        <f t="shared" si="62"/>
        <v>0</v>
      </c>
      <c r="DI79" s="24">
        <f t="shared" si="62"/>
        <v>0</v>
      </c>
      <c r="DJ79" s="24">
        <f t="shared" si="62"/>
        <v>0</v>
      </c>
      <c r="DK79" s="24">
        <f t="shared" si="62"/>
        <v>94839040</v>
      </c>
      <c r="DL79" s="24">
        <f t="shared" si="62"/>
        <v>0</v>
      </c>
      <c r="DM79" s="24">
        <f t="shared" si="62"/>
        <v>0</v>
      </c>
      <c r="DN79" s="24">
        <f t="shared" si="62"/>
        <v>0</v>
      </c>
      <c r="DO79" s="24">
        <f t="shared" si="63"/>
        <v>0</v>
      </c>
      <c r="DP79" s="24">
        <f t="shared" si="63"/>
        <v>36009263</v>
      </c>
      <c r="DS79" s="48">
        <f t="shared" si="36"/>
        <v>141421128</v>
      </c>
      <c r="DT79" s="48">
        <f t="shared" si="37"/>
        <v>10572825</v>
      </c>
      <c r="DU79" s="168">
        <f t="shared" si="38"/>
        <v>7.4761283193837916E-2</v>
      </c>
    </row>
    <row r="80" spans="1:125" ht="31.5" hidden="1" customHeight="1" x14ac:dyDescent="0.25">
      <c r="A80" s="202"/>
      <c r="B80" s="205"/>
      <c r="C80" s="31" t="s">
        <v>238</v>
      </c>
      <c r="D80" s="21" t="s">
        <v>239</v>
      </c>
      <c r="E80" s="22">
        <v>520</v>
      </c>
      <c r="F80" s="23" t="s">
        <v>240</v>
      </c>
      <c r="G80" s="24">
        <f t="shared" si="56"/>
        <v>10842256</v>
      </c>
      <c r="H80" s="34"/>
      <c r="I80" s="24"/>
      <c r="J80" s="24"/>
      <c r="K80" s="34"/>
      <c r="L80" s="34"/>
      <c r="M80" s="24"/>
      <c r="N80" s="24"/>
      <c r="O80" s="24"/>
      <c r="P80" s="24"/>
      <c r="Q80" s="24"/>
      <c r="R80" s="24"/>
      <c r="S80" s="24"/>
      <c r="T80" s="24"/>
      <c r="U80" s="24"/>
      <c r="V80" s="24"/>
      <c r="W80" s="24">
        <v>10000000</v>
      </c>
      <c r="X80" s="24"/>
      <c r="Y80" s="24"/>
      <c r="Z80" s="24"/>
      <c r="AA80" s="24"/>
      <c r="AB80" s="24">
        <v>842256</v>
      </c>
      <c r="AC80" s="25">
        <f t="shared" si="47"/>
        <v>0</v>
      </c>
      <c r="AD80" s="24">
        <f t="shared" si="64"/>
        <v>0</v>
      </c>
      <c r="AE80" s="24"/>
      <c r="AF80" s="24"/>
      <c r="AG80" s="24"/>
      <c r="AH80" s="24"/>
      <c r="AI80" s="24"/>
      <c r="AJ80" s="24"/>
      <c r="AK80" s="24"/>
      <c r="AL80" s="24"/>
      <c r="AM80" s="24"/>
      <c r="AN80" s="24"/>
      <c r="AO80" s="24"/>
      <c r="AP80" s="24"/>
      <c r="AQ80" s="24"/>
      <c r="AR80" s="24"/>
      <c r="AS80" s="24"/>
      <c r="AT80" s="24"/>
      <c r="AU80" s="24"/>
      <c r="AV80" s="24"/>
      <c r="AW80" s="24"/>
      <c r="AX80" s="24"/>
      <c r="AY80" s="24"/>
      <c r="AZ80" s="25">
        <f t="shared" si="2"/>
        <v>1</v>
      </c>
      <c r="BA80" s="24">
        <f t="shared" si="57"/>
        <v>10842256</v>
      </c>
      <c r="BB80" s="24">
        <f t="shared" si="58"/>
        <v>0</v>
      </c>
      <c r="BC80" s="24">
        <f t="shared" si="58"/>
        <v>0</v>
      </c>
      <c r="BD80" s="24">
        <f t="shared" si="58"/>
        <v>0</v>
      </c>
      <c r="BE80" s="24">
        <f t="shared" si="45"/>
        <v>0</v>
      </c>
      <c r="BF80" s="24">
        <f t="shared" si="45"/>
        <v>0</v>
      </c>
      <c r="BG80" s="24">
        <f t="shared" si="45"/>
        <v>0</v>
      </c>
      <c r="BH80" s="24">
        <f t="shared" si="45"/>
        <v>0</v>
      </c>
      <c r="BI80" s="24">
        <f t="shared" si="45"/>
        <v>0</v>
      </c>
      <c r="BJ80" s="24">
        <f t="shared" si="45"/>
        <v>0</v>
      </c>
      <c r="BK80" s="24">
        <f t="shared" si="45"/>
        <v>0</v>
      </c>
      <c r="BL80" s="24">
        <f t="shared" si="45"/>
        <v>0</v>
      </c>
      <c r="BM80" s="24">
        <f t="shared" si="45"/>
        <v>0</v>
      </c>
      <c r="BN80" s="24">
        <f t="shared" si="45"/>
        <v>0</v>
      </c>
      <c r="BO80" s="24">
        <f t="shared" si="45"/>
        <v>0</v>
      </c>
      <c r="BP80" s="24">
        <f t="shared" si="45"/>
        <v>0</v>
      </c>
      <c r="BQ80" s="24">
        <f t="shared" si="45"/>
        <v>10000000</v>
      </c>
      <c r="BR80" s="24">
        <f t="shared" si="59"/>
        <v>0</v>
      </c>
      <c r="BS80" s="24">
        <f t="shared" si="59"/>
        <v>0</v>
      </c>
      <c r="BT80" s="24">
        <f t="shared" si="59"/>
        <v>0</v>
      </c>
      <c r="BU80" s="24">
        <f t="shared" si="59"/>
        <v>0</v>
      </c>
      <c r="BV80" s="24">
        <f t="shared" si="59"/>
        <v>842256</v>
      </c>
      <c r="BW80" s="25">
        <f t="shared" si="50"/>
        <v>0</v>
      </c>
      <c r="BX80" s="24">
        <f t="shared" si="60"/>
        <v>0</v>
      </c>
      <c r="BY80" s="24"/>
      <c r="BZ80" s="24"/>
      <c r="CA80" s="24"/>
      <c r="CB80" s="24"/>
      <c r="CC80" s="24"/>
      <c r="CD80" s="24"/>
      <c r="CE80" s="24"/>
      <c r="CF80" s="24"/>
      <c r="CG80" s="24"/>
      <c r="CH80" s="24"/>
      <c r="CI80" s="24"/>
      <c r="CJ80" s="24"/>
      <c r="CK80" s="24"/>
      <c r="CL80" s="24"/>
      <c r="CM80" s="24"/>
      <c r="CN80" s="24"/>
      <c r="CO80" s="24"/>
      <c r="CP80" s="24"/>
      <c r="CQ80" s="24"/>
      <c r="CR80" s="24"/>
      <c r="CS80" s="24"/>
      <c r="CT80" s="25">
        <f t="shared" si="55"/>
        <v>1</v>
      </c>
      <c r="CU80" s="24">
        <f t="shared" si="40"/>
        <v>10842256</v>
      </c>
      <c r="CV80" s="24">
        <f t="shared" si="61"/>
        <v>0</v>
      </c>
      <c r="CW80" s="24">
        <f t="shared" si="61"/>
        <v>0</v>
      </c>
      <c r="CX80" s="24"/>
      <c r="CY80" s="24">
        <f t="shared" si="62"/>
        <v>0</v>
      </c>
      <c r="CZ80" s="24">
        <f t="shared" si="62"/>
        <v>0</v>
      </c>
      <c r="DA80" s="24">
        <f t="shared" si="62"/>
        <v>0</v>
      </c>
      <c r="DB80" s="24">
        <f t="shared" si="62"/>
        <v>0</v>
      </c>
      <c r="DC80" s="24">
        <f t="shared" si="62"/>
        <v>0</v>
      </c>
      <c r="DD80" s="24">
        <f t="shared" si="62"/>
        <v>0</v>
      </c>
      <c r="DE80" s="24">
        <f t="shared" si="62"/>
        <v>0</v>
      </c>
      <c r="DF80" s="24">
        <f t="shared" si="62"/>
        <v>0</v>
      </c>
      <c r="DG80" s="24">
        <f t="shared" si="62"/>
        <v>0</v>
      </c>
      <c r="DH80" s="24">
        <f t="shared" si="62"/>
        <v>0</v>
      </c>
      <c r="DI80" s="24">
        <f t="shared" si="62"/>
        <v>0</v>
      </c>
      <c r="DJ80" s="24">
        <f t="shared" si="62"/>
        <v>0</v>
      </c>
      <c r="DK80" s="24">
        <f t="shared" si="62"/>
        <v>10000000</v>
      </c>
      <c r="DL80" s="24">
        <f t="shared" si="62"/>
        <v>0</v>
      </c>
      <c r="DM80" s="24">
        <f t="shared" si="62"/>
        <v>0</v>
      </c>
      <c r="DN80" s="24">
        <f t="shared" si="62"/>
        <v>0</v>
      </c>
      <c r="DO80" s="24">
        <f t="shared" si="63"/>
        <v>0</v>
      </c>
      <c r="DP80" s="24">
        <f t="shared" si="63"/>
        <v>842256</v>
      </c>
      <c r="DS80" s="48">
        <f t="shared" si="36"/>
        <v>10842256</v>
      </c>
      <c r="DT80" s="48">
        <f t="shared" si="37"/>
        <v>0</v>
      </c>
      <c r="DU80" s="168">
        <f t="shared" si="38"/>
        <v>0</v>
      </c>
    </row>
    <row r="81" spans="1:125" ht="81" hidden="1" customHeight="1" x14ac:dyDescent="0.25">
      <c r="A81" s="202"/>
      <c r="B81" s="205"/>
      <c r="C81" s="31" t="s">
        <v>241</v>
      </c>
      <c r="D81" s="21" t="s">
        <v>242</v>
      </c>
      <c r="E81" s="22">
        <v>520</v>
      </c>
      <c r="F81" s="23" t="s">
        <v>243</v>
      </c>
      <c r="G81" s="24">
        <f t="shared" si="56"/>
        <v>335700000</v>
      </c>
      <c r="H81" s="34"/>
      <c r="I81" s="34"/>
      <c r="J81" s="34"/>
      <c r="K81" s="34"/>
      <c r="L81" s="34"/>
      <c r="M81" s="24"/>
      <c r="N81" s="24"/>
      <c r="O81" s="24"/>
      <c r="P81" s="24"/>
      <c r="Q81" s="24"/>
      <c r="R81" s="24"/>
      <c r="S81" s="24"/>
      <c r="T81" s="24"/>
      <c r="U81" s="24"/>
      <c r="V81" s="24"/>
      <c r="W81" s="24"/>
      <c r="X81" s="24"/>
      <c r="Y81" s="24"/>
      <c r="Z81" s="24"/>
      <c r="AA81" s="24"/>
      <c r="AB81" s="24">
        <f>330700000+5000000</f>
        <v>335700000</v>
      </c>
      <c r="AC81" s="25">
        <f t="shared" si="47"/>
        <v>0.9476107119451892</v>
      </c>
      <c r="AD81" s="24">
        <f t="shared" si="64"/>
        <v>318112916</v>
      </c>
      <c r="AE81" s="24"/>
      <c r="AF81" s="24"/>
      <c r="AG81" s="24"/>
      <c r="AH81" s="24"/>
      <c r="AI81" s="24"/>
      <c r="AJ81" s="24"/>
      <c r="AK81" s="24"/>
      <c r="AL81" s="24"/>
      <c r="AM81" s="24"/>
      <c r="AN81" s="24"/>
      <c r="AO81" s="24"/>
      <c r="AP81" s="24"/>
      <c r="AQ81" s="24"/>
      <c r="AR81" s="24"/>
      <c r="AS81" s="24"/>
      <c r="AT81" s="24"/>
      <c r="AU81" s="24"/>
      <c r="AV81" s="24"/>
      <c r="AW81" s="24"/>
      <c r="AX81" s="24"/>
      <c r="AY81" s="24">
        <f>+'[1]FEBRERO 2018'!$AF$1415</f>
        <v>318112916</v>
      </c>
      <c r="AZ81" s="25">
        <f t="shared" si="2"/>
        <v>5.2389288054810801E-2</v>
      </c>
      <c r="BA81" s="24">
        <f t="shared" si="57"/>
        <v>17587084</v>
      </c>
      <c r="BB81" s="24">
        <f t="shared" si="58"/>
        <v>0</v>
      </c>
      <c r="BC81" s="24">
        <f t="shared" si="58"/>
        <v>0</v>
      </c>
      <c r="BD81" s="24">
        <f t="shared" si="58"/>
        <v>0</v>
      </c>
      <c r="BE81" s="24">
        <f t="shared" si="45"/>
        <v>0</v>
      </c>
      <c r="BF81" s="24">
        <f t="shared" si="45"/>
        <v>0</v>
      </c>
      <c r="BG81" s="24">
        <f t="shared" si="45"/>
        <v>0</v>
      </c>
      <c r="BH81" s="24">
        <f t="shared" si="45"/>
        <v>0</v>
      </c>
      <c r="BI81" s="24">
        <f t="shared" si="45"/>
        <v>0</v>
      </c>
      <c r="BJ81" s="24">
        <f t="shared" si="45"/>
        <v>0</v>
      </c>
      <c r="BK81" s="24">
        <f t="shared" si="45"/>
        <v>0</v>
      </c>
      <c r="BL81" s="24">
        <f t="shared" si="45"/>
        <v>0</v>
      </c>
      <c r="BM81" s="24">
        <f t="shared" si="45"/>
        <v>0</v>
      </c>
      <c r="BN81" s="24">
        <f t="shared" si="45"/>
        <v>0</v>
      </c>
      <c r="BO81" s="24">
        <f t="shared" si="45"/>
        <v>0</v>
      </c>
      <c r="BP81" s="24">
        <f t="shared" si="45"/>
        <v>0</v>
      </c>
      <c r="BQ81" s="24">
        <f t="shared" si="45"/>
        <v>0</v>
      </c>
      <c r="BR81" s="24">
        <f t="shared" si="59"/>
        <v>0</v>
      </c>
      <c r="BS81" s="24">
        <f t="shared" si="59"/>
        <v>0</v>
      </c>
      <c r="BT81" s="24">
        <f t="shared" si="59"/>
        <v>0</v>
      </c>
      <c r="BU81" s="24">
        <f t="shared" si="59"/>
        <v>0</v>
      </c>
      <c r="BV81" s="24">
        <f t="shared" si="59"/>
        <v>17587084</v>
      </c>
      <c r="BW81" s="25">
        <f t="shared" si="50"/>
        <v>0.76517914507000295</v>
      </c>
      <c r="BX81" s="24">
        <f t="shared" si="60"/>
        <v>256870639</v>
      </c>
      <c r="BY81" s="24"/>
      <c r="BZ81" s="24"/>
      <c r="CA81" s="24"/>
      <c r="CB81" s="24"/>
      <c r="CC81" s="24"/>
      <c r="CD81" s="24"/>
      <c r="CE81" s="24"/>
      <c r="CF81" s="24"/>
      <c r="CG81" s="24"/>
      <c r="CH81" s="24"/>
      <c r="CI81" s="24"/>
      <c r="CJ81" s="24"/>
      <c r="CK81" s="24"/>
      <c r="CL81" s="24"/>
      <c r="CM81" s="24"/>
      <c r="CN81" s="24"/>
      <c r="CO81" s="24"/>
      <c r="CP81" s="24"/>
      <c r="CQ81" s="24"/>
      <c r="CR81" s="24"/>
      <c r="CS81" s="24">
        <f>+'[1]FEBRERO 2018'!$H$1413</f>
        <v>256870639</v>
      </c>
      <c r="CT81" s="25">
        <f t="shared" si="55"/>
        <v>0.23482085492999705</v>
      </c>
      <c r="CU81" s="24">
        <f t="shared" si="40"/>
        <v>78829361</v>
      </c>
      <c r="CV81" s="24">
        <f t="shared" si="61"/>
        <v>0</v>
      </c>
      <c r="CW81" s="24">
        <f t="shared" si="61"/>
        <v>0</v>
      </c>
      <c r="CX81" s="24"/>
      <c r="CY81" s="24">
        <f t="shared" si="62"/>
        <v>0</v>
      </c>
      <c r="CZ81" s="24">
        <f t="shared" si="62"/>
        <v>0</v>
      </c>
      <c r="DA81" s="24">
        <f t="shared" si="62"/>
        <v>0</v>
      </c>
      <c r="DB81" s="24">
        <f t="shared" si="62"/>
        <v>0</v>
      </c>
      <c r="DC81" s="24">
        <f t="shared" si="62"/>
        <v>0</v>
      </c>
      <c r="DD81" s="24">
        <f t="shared" si="62"/>
        <v>0</v>
      </c>
      <c r="DE81" s="24">
        <f t="shared" si="62"/>
        <v>0</v>
      </c>
      <c r="DF81" s="24">
        <f t="shared" si="62"/>
        <v>0</v>
      </c>
      <c r="DG81" s="24">
        <f t="shared" si="62"/>
        <v>0</v>
      </c>
      <c r="DH81" s="24">
        <f t="shared" si="62"/>
        <v>0</v>
      </c>
      <c r="DI81" s="24">
        <f t="shared" si="62"/>
        <v>0</v>
      </c>
      <c r="DJ81" s="24">
        <f t="shared" si="62"/>
        <v>0</v>
      </c>
      <c r="DK81" s="24">
        <f t="shared" si="62"/>
        <v>0</v>
      </c>
      <c r="DL81" s="24">
        <f t="shared" si="62"/>
        <v>0</v>
      </c>
      <c r="DM81" s="24">
        <f t="shared" si="62"/>
        <v>0</v>
      </c>
      <c r="DN81" s="24">
        <f t="shared" si="62"/>
        <v>0</v>
      </c>
      <c r="DO81" s="24">
        <f t="shared" si="63"/>
        <v>0</v>
      </c>
      <c r="DP81" s="24">
        <f t="shared" si="63"/>
        <v>78829361</v>
      </c>
      <c r="DS81" s="48">
        <f t="shared" si="36"/>
        <v>335700000</v>
      </c>
      <c r="DT81" s="48">
        <f t="shared" si="37"/>
        <v>256870639</v>
      </c>
      <c r="DU81" s="168">
        <f t="shared" si="38"/>
        <v>0.76517914507000295</v>
      </c>
    </row>
    <row r="82" spans="1:125" ht="78.75" hidden="1" customHeight="1" x14ac:dyDescent="0.25">
      <c r="A82" s="65"/>
      <c r="B82" s="206"/>
      <c r="C82" s="31" t="s">
        <v>244</v>
      </c>
      <c r="D82" s="21" t="s">
        <v>245</v>
      </c>
      <c r="E82" s="22">
        <v>520</v>
      </c>
      <c r="F82" s="23" t="s">
        <v>246</v>
      </c>
      <c r="G82" s="24">
        <f t="shared" si="56"/>
        <v>8000000</v>
      </c>
      <c r="H82" s="34"/>
      <c r="I82" s="34">
        <v>8000000</v>
      </c>
      <c r="J82" s="34"/>
      <c r="K82" s="34"/>
      <c r="L82" s="34"/>
      <c r="M82" s="24"/>
      <c r="N82" s="24"/>
      <c r="O82" s="24"/>
      <c r="P82" s="24"/>
      <c r="Q82" s="24"/>
      <c r="R82" s="24"/>
      <c r="S82" s="24"/>
      <c r="T82" s="24"/>
      <c r="U82" s="24"/>
      <c r="V82" s="24"/>
      <c r="W82" s="24"/>
      <c r="X82" s="24"/>
      <c r="Y82" s="24"/>
      <c r="Z82" s="24"/>
      <c r="AA82" s="24"/>
      <c r="AB82" s="24"/>
      <c r="AC82" s="25">
        <f t="shared" si="47"/>
        <v>1</v>
      </c>
      <c r="AD82" s="24">
        <f t="shared" si="64"/>
        <v>8000000</v>
      </c>
      <c r="AE82" s="24"/>
      <c r="AF82" s="24">
        <f>+'[1]FEBRERO 2018'!$K$1457</f>
        <v>8000000</v>
      </c>
      <c r="AG82" s="24"/>
      <c r="AH82" s="24"/>
      <c r="AI82" s="24"/>
      <c r="AJ82" s="24"/>
      <c r="AK82" s="24"/>
      <c r="AL82" s="24"/>
      <c r="AM82" s="24"/>
      <c r="AN82" s="24"/>
      <c r="AO82" s="24"/>
      <c r="AP82" s="24"/>
      <c r="AQ82" s="24"/>
      <c r="AR82" s="24"/>
      <c r="AS82" s="24"/>
      <c r="AT82" s="24"/>
      <c r="AU82" s="24"/>
      <c r="AV82" s="24"/>
      <c r="AW82" s="24"/>
      <c r="AX82" s="24"/>
      <c r="AY82" s="24"/>
      <c r="AZ82" s="25">
        <f t="shared" si="2"/>
        <v>0</v>
      </c>
      <c r="BA82" s="24">
        <f t="shared" si="57"/>
        <v>0</v>
      </c>
      <c r="BB82" s="24">
        <f t="shared" si="58"/>
        <v>0</v>
      </c>
      <c r="BC82" s="24">
        <f t="shared" si="58"/>
        <v>0</v>
      </c>
      <c r="BD82" s="24">
        <f t="shared" si="58"/>
        <v>0</v>
      </c>
      <c r="BE82" s="24">
        <f t="shared" si="45"/>
        <v>0</v>
      </c>
      <c r="BF82" s="24">
        <f t="shared" si="45"/>
        <v>0</v>
      </c>
      <c r="BG82" s="24">
        <f t="shared" si="45"/>
        <v>0</v>
      </c>
      <c r="BH82" s="24">
        <f t="shared" si="45"/>
        <v>0</v>
      </c>
      <c r="BI82" s="24">
        <f t="shared" si="45"/>
        <v>0</v>
      </c>
      <c r="BJ82" s="24">
        <f t="shared" si="45"/>
        <v>0</v>
      </c>
      <c r="BK82" s="24">
        <f t="shared" si="45"/>
        <v>0</v>
      </c>
      <c r="BL82" s="24">
        <f t="shared" si="45"/>
        <v>0</v>
      </c>
      <c r="BM82" s="24">
        <f t="shared" si="45"/>
        <v>0</v>
      </c>
      <c r="BN82" s="24">
        <f t="shared" si="45"/>
        <v>0</v>
      </c>
      <c r="BO82" s="24">
        <f t="shared" si="45"/>
        <v>0</v>
      </c>
      <c r="BP82" s="24">
        <f t="shared" si="45"/>
        <v>0</v>
      </c>
      <c r="BQ82" s="24">
        <f t="shared" si="45"/>
        <v>0</v>
      </c>
      <c r="BR82" s="24">
        <f t="shared" si="59"/>
        <v>0</v>
      </c>
      <c r="BS82" s="24">
        <f t="shared" si="59"/>
        <v>0</v>
      </c>
      <c r="BT82" s="24">
        <f t="shared" si="59"/>
        <v>0</v>
      </c>
      <c r="BU82" s="24">
        <f t="shared" si="59"/>
        <v>0</v>
      </c>
      <c r="BV82" s="24">
        <f t="shared" si="59"/>
        <v>0</v>
      </c>
      <c r="BW82" s="25">
        <f t="shared" si="50"/>
        <v>0</v>
      </c>
      <c r="BX82" s="24">
        <f t="shared" si="60"/>
        <v>0</v>
      </c>
      <c r="BY82" s="24"/>
      <c r="BZ82" s="24"/>
      <c r="CA82" s="24"/>
      <c r="CB82" s="24"/>
      <c r="CC82" s="24"/>
      <c r="CD82" s="24"/>
      <c r="CE82" s="24"/>
      <c r="CF82" s="24"/>
      <c r="CG82" s="24"/>
      <c r="CH82" s="24"/>
      <c r="CI82" s="24"/>
      <c r="CJ82" s="24"/>
      <c r="CK82" s="24"/>
      <c r="CL82" s="24"/>
      <c r="CM82" s="24"/>
      <c r="CN82" s="24"/>
      <c r="CO82" s="24"/>
      <c r="CP82" s="24"/>
      <c r="CQ82" s="24"/>
      <c r="CR82" s="24"/>
      <c r="CS82" s="24"/>
      <c r="CT82" s="25">
        <f t="shared" si="55"/>
        <v>1</v>
      </c>
      <c r="CU82" s="24">
        <f t="shared" si="40"/>
        <v>8000000</v>
      </c>
      <c r="CV82" s="24">
        <f t="shared" si="61"/>
        <v>0</v>
      </c>
      <c r="CW82" s="24">
        <f t="shared" si="61"/>
        <v>8000000</v>
      </c>
      <c r="CX82" s="24"/>
      <c r="CY82" s="24">
        <f t="shared" si="62"/>
        <v>0</v>
      </c>
      <c r="CZ82" s="24">
        <f t="shared" si="62"/>
        <v>0</v>
      </c>
      <c r="DA82" s="24">
        <f t="shared" si="62"/>
        <v>0</v>
      </c>
      <c r="DB82" s="24">
        <f t="shared" si="62"/>
        <v>0</v>
      </c>
      <c r="DC82" s="24">
        <f t="shared" si="62"/>
        <v>0</v>
      </c>
      <c r="DD82" s="24">
        <f t="shared" si="62"/>
        <v>0</v>
      </c>
      <c r="DE82" s="24">
        <f t="shared" si="62"/>
        <v>0</v>
      </c>
      <c r="DF82" s="24">
        <f t="shared" si="62"/>
        <v>0</v>
      </c>
      <c r="DG82" s="24">
        <f t="shared" si="62"/>
        <v>0</v>
      </c>
      <c r="DH82" s="24">
        <f t="shared" si="62"/>
        <v>0</v>
      </c>
      <c r="DI82" s="24">
        <f t="shared" si="62"/>
        <v>0</v>
      </c>
      <c r="DJ82" s="24">
        <f t="shared" si="62"/>
        <v>0</v>
      </c>
      <c r="DK82" s="24">
        <f t="shared" si="62"/>
        <v>0</v>
      </c>
      <c r="DL82" s="24">
        <f t="shared" si="62"/>
        <v>0</v>
      </c>
      <c r="DM82" s="24">
        <f t="shared" si="62"/>
        <v>0</v>
      </c>
      <c r="DN82" s="24">
        <f t="shared" si="62"/>
        <v>0</v>
      </c>
      <c r="DO82" s="24">
        <f t="shared" si="63"/>
        <v>0</v>
      </c>
      <c r="DP82" s="24">
        <f t="shared" si="63"/>
        <v>0</v>
      </c>
      <c r="DR82" s="76"/>
      <c r="DS82" s="48">
        <f t="shared" si="36"/>
        <v>8000000</v>
      </c>
      <c r="DT82" s="48">
        <f t="shared" si="37"/>
        <v>0</v>
      </c>
      <c r="DU82" s="168">
        <f t="shared" si="38"/>
        <v>0</v>
      </c>
    </row>
    <row r="83" spans="1:125" ht="29.25" hidden="1" customHeight="1" x14ac:dyDescent="0.25">
      <c r="A83" s="201" t="s">
        <v>215</v>
      </c>
      <c r="B83" s="204" t="s">
        <v>247</v>
      </c>
      <c r="C83" s="31" t="s">
        <v>248</v>
      </c>
      <c r="D83" s="21" t="s">
        <v>249</v>
      </c>
      <c r="E83" s="22">
        <v>520</v>
      </c>
      <c r="F83" s="23" t="s">
        <v>127</v>
      </c>
      <c r="G83" s="24">
        <f t="shared" si="56"/>
        <v>31230000</v>
      </c>
      <c r="H83" s="34"/>
      <c r="I83" s="24">
        <v>31230000</v>
      </c>
      <c r="J83" s="24"/>
      <c r="K83" s="24"/>
      <c r="L83" s="24"/>
      <c r="M83" s="24"/>
      <c r="N83" s="24"/>
      <c r="O83" s="24"/>
      <c r="P83" s="24"/>
      <c r="Q83" s="24"/>
      <c r="R83" s="24"/>
      <c r="S83" s="24"/>
      <c r="T83" s="24"/>
      <c r="U83" s="24"/>
      <c r="V83" s="24"/>
      <c r="W83" s="24"/>
      <c r="X83" s="24"/>
      <c r="Y83" s="24"/>
      <c r="Z83" s="24"/>
      <c r="AA83" s="24"/>
      <c r="AB83" s="24"/>
      <c r="AC83" s="25">
        <f>+AD83/G83</f>
        <v>0.12295869356388088</v>
      </c>
      <c r="AD83" s="24">
        <f t="shared" si="64"/>
        <v>3840000</v>
      </c>
      <c r="AE83" s="24"/>
      <c r="AF83" s="24">
        <f>+'[2]ENERO 2018'!$K$1253</f>
        <v>3840000</v>
      </c>
      <c r="AG83" s="24"/>
      <c r="AH83" s="24"/>
      <c r="AI83" s="24"/>
      <c r="AJ83" s="24"/>
      <c r="AK83" s="24"/>
      <c r="AL83" s="24"/>
      <c r="AM83" s="24"/>
      <c r="AN83" s="24"/>
      <c r="AO83" s="24"/>
      <c r="AP83" s="24"/>
      <c r="AQ83" s="24"/>
      <c r="AR83" s="24"/>
      <c r="AS83" s="24"/>
      <c r="AT83" s="24"/>
      <c r="AU83" s="24"/>
      <c r="AV83" s="24"/>
      <c r="AW83" s="24"/>
      <c r="AX83" s="24"/>
      <c r="AY83" s="24"/>
      <c r="AZ83" s="25">
        <f t="shared" si="2"/>
        <v>0.87704130643611911</v>
      </c>
      <c r="BA83" s="24">
        <f t="shared" si="57"/>
        <v>27390000</v>
      </c>
      <c r="BB83" s="24">
        <f t="shared" si="58"/>
        <v>0</v>
      </c>
      <c r="BC83" s="24">
        <f t="shared" si="58"/>
        <v>27390000</v>
      </c>
      <c r="BD83" s="24">
        <f t="shared" si="58"/>
        <v>0</v>
      </c>
      <c r="BE83" s="24">
        <f t="shared" si="45"/>
        <v>0</v>
      </c>
      <c r="BF83" s="24">
        <f t="shared" si="45"/>
        <v>0</v>
      </c>
      <c r="BG83" s="24">
        <f t="shared" si="45"/>
        <v>0</v>
      </c>
      <c r="BH83" s="24">
        <f t="shared" si="45"/>
        <v>0</v>
      </c>
      <c r="BI83" s="24">
        <f t="shared" si="45"/>
        <v>0</v>
      </c>
      <c r="BJ83" s="24">
        <f t="shared" si="45"/>
        <v>0</v>
      </c>
      <c r="BK83" s="24">
        <f t="shared" si="45"/>
        <v>0</v>
      </c>
      <c r="BL83" s="24">
        <f t="shared" si="45"/>
        <v>0</v>
      </c>
      <c r="BM83" s="24">
        <f t="shared" si="45"/>
        <v>0</v>
      </c>
      <c r="BN83" s="24">
        <f t="shared" si="45"/>
        <v>0</v>
      </c>
      <c r="BO83" s="24">
        <f t="shared" si="45"/>
        <v>0</v>
      </c>
      <c r="BP83" s="24">
        <f t="shared" si="45"/>
        <v>0</v>
      </c>
      <c r="BQ83" s="24">
        <f t="shared" si="45"/>
        <v>0</v>
      </c>
      <c r="BR83" s="24">
        <f t="shared" si="59"/>
        <v>0</v>
      </c>
      <c r="BS83" s="24">
        <f t="shared" si="59"/>
        <v>0</v>
      </c>
      <c r="BT83" s="24">
        <f t="shared" si="59"/>
        <v>0</v>
      </c>
      <c r="BU83" s="24">
        <f t="shared" si="59"/>
        <v>0</v>
      </c>
      <c r="BV83" s="24">
        <f t="shared" si="59"/>
        <v>0</v>
      </c>
      <c r="BW83" s="25">
        <f>+BX83/G83</f>
        <v>0.12295869356388088</v>
      </c>
      <c r="BX83" s="24">
        <f t="shared" si="60"/>
        <v>3840000</v>
      </c>
      <c r="BY83" s="24"/>
      <c r="BZ83" s="24">
        <f>+'[2]ENERO 2018'!$H$1251</f>
        <v>3840000</v>
      </c>
      <c r="CA83" s="24"/>
      <c r="CB83" s="24"/>
      <c r="CC83" s="24"/>
      <c r="CD83" s="24"/>
      <c r="CE83" s="24"/>
      <c r="CF83" s="24"/>
      <c r="CG83" s="24"/>
      <c r="CH83" s="24"/>
      <c r="CI83" s="24"/>
      <c r="CJ83" s="24"/>
      <c r="CK83" s="24"/>
      <c r="CL83" s="24"/>
      <c r="CM83" s="24"/>
      <c r="CN83" s="24"/>
      <c r="CO83" s="24"/>
      <c r="CP83" s="24"/>
      <c r="CQ83" s="24"/>
      <c r="CR83" s="24"/>
      <c r="CS83" s="24"/>
      <c r="CT83" s="25">
        <f t="shared" si="55"/>
        <v>0.87704130643611911</v>
      </c>
      <c r="CU83" s="24">
        <f t="shared" si="40"/>
        <v>27390000</v>
      </c>
      <c r="CV83" s="24">
        <f t="shared" si="61"/>
        <v>0</v>
      </c>
      <c r="CW83" s="24">
        <f t="shared" si="61"/>
        <v>27390000</v>
      </c>
      <c r="CX83" s="24"/>
      <c r="CY83" s="24">
        <f t="shared" si="62"/>
        <v>0</v>
      </c>
      <c r="CZ83" s="24">
        <f t="shared" si="62"/>
        <v>0</v>
      </c>
      <c r="DA83" s="24">
        <f t="shared" si="62"/>
        <v>0</v>
      </c>
      <c r="DB83" s="24">
        <f t="shared" si="62"/>
        <v>0</v>
      </c>
      <c r="DC83" s="24">
        <f t="shared" si="62"/>
        <v>0</v>
      </c>
      <c r="DD83" s="24">
        <f t="shared" si="62"/>
        <v>0</v>
      </c>
      <c r="DE83" s="24">
        <f t="shared" si="62"/>
        <v>0</v>
      </c>
      <c r="DF83" s="24">
        <f t="shared" si="62"/>
        <v>0</v>
      </c>
      <c r="DG83" s="24">
        <f t="shared" si="62"/>
        <v>0</v>
      </c>
      <c r="DH83" s="24">
        <f t="shared" si="62"/>
        <v>0</v>
      </c>
      <c r="DI83" s="24">
        <f t="shared" si="62"/>
        <v>0</v>
      </c>
      <c r="DJ83" s="24">
        <f t="shared" si="62"/>
        <v>0</v>
      </c>
      <c r="DK83" s="24">
        <f t="shared" si="62"/>
        <v>0</v>
      </c>
      <c r="DL83" s="24">
        <f t="shared" si="62"/>
        <v>0</v>
      </c>
      <c r="DM83" s="24">
        <f t="shared" si="62"/>
        <v>0</v>
      </c>
      <c r="DN83" s="24">
        <f t="shared" si="62"/>
        <v>0</v>
      </c>
      <c r="DO83" s="24">
        <f t="shared" si="63"/>
        <v>0</v>
      </c>
      <c r="DP83" s="24">
        <f t="shared" si="63"/>
        <v>0</v>
      </c>
      <c r="DS83" s="48">
        <f t="shared" si="36"/>
        <v>31230000</v>
      </c>
      <c r="DT83" s="48">
        <f t="shared" si="37"/>
        <v>3840000</v>
      </c>
      <c r="DU83" s="168">
        <f t="shared" si="38"/>
        <v>0.12295869356388088</v>
      </c>
    </row>
    <row r="84" spans="1:125" ht="33" hidden="1" customHeight="1" x14ac:dyDescent="0.25">
      <c r="A84" s="202"/>
      <c r="B84" s="206"/>
      <c r="C84" s="31" t="s">
        <v>250</v>
      </c>
      <c r="D84" s="21" t="s">
        <v>251</v>
      </c>
      <c r="E84" s="22">
        <v>520</v>
      </c>
      <c r="F84" s="23" t="s">
        <v>127</v>
      </c>
      <c r="G84" s="24">
        <f t="shared" si="56"/>
        <v>20000000</v>
      </c>
      <c r="H84" s="34"/>
      <c r="I84" s="24">
        <v>20000000</v>
      </c>
      <c r="J84" s="24"/>
      <c r="K84" s="24"/>
      <c r="L84" s="24"/>
      <c r="M84" s="24"/>
      <c r="N84" s="24"/>
      <c r="O84" s="24"/>
      <c r="P84" s="24"/>
      <c r="Q84" s="24"/>
      <c r="R84" s="24"/>
      <c r="S84" s="24"/>
      <c r="T84" s="24"/>
      <c r="U84" s="24"/>
      <c r="V84" s="24"/>
      <c r="W84" s="64"/>
      <c r="X84" s="24"/>
      <c r="Y84" s="24"/>
      <c r="Z84" s="24"/>
      <c r="AA84" s="24"/>
      <c r="AB84" s="24"/>
      <c r="AC84" s="25">
        <f>+AD84/G84</f>
        <v>0</v>
      </c>
      <c r="AD84" s="24">
        <f t="shared" si="64"/>
        <v>0</v>
      </c>
      <c r="AE84" s="24"/>
      <c r="AF84" s="24"/>
      <c r="AG84" s="24"/>
      <c r="AH84" s="24"/>
      <c r="AI84" s="24"/>
      <c r="AJ84" s="24"/>
      <c r="AK84" s="24"/>
      <c r="AL84" s="24"/>
      <c r="AM84" s="24"/>
      <c r="AN84" s="24"/>
      <c r="AO84" s="24"/>
      <c r="AP84" s="24"/>
      <c r="AQ84" s="24"/>
      <c r="AR84" s="24"/>
      <c r="AS84" s="24"/>
      <c r="AT84" s="24"/>
      <c r="AU84" s="24"/>
      <c r="AV84" s="24"/>
      <c r="AW84" s="24"/>
      <c r="AX84" s="24"/>
      <c r="AY84" s="24"/>
      <c r="AZ84" s="25">
        <f t="shared" si="2"/>
        <v>1</v>
      </c>
      <c r="BA84" s="24">
        <f t="shared" si="57"/>
        <v>20000000</v>
      </c>
      <c r="BB84" s="24">
        <f t="shared" si="58"/>
        <v>0</v>
      </c>
      <c r="BC84" s="24">
        <f t="shared" si="58"/>
        <v>20000000</v>
      </c>
      <c r="BD84" s="24">
        <f t="shared" si="58"/>
        <v>0</v>
      </c>
      <c r="BE84" s="24">
        <f t="shared" si="45"/>
        <v>0</v>
      </c>
      <c r="BF84" s="24">
        <f t="shared" si="45"/>
        <v>0</v>
      </c>
      <c r="BG84" s="24">
        <f t="shared" si="45"/>
        <v>0</v>
      </c>
      <c r="BH84" s="24">
        <f t="shared" si="45"/>
        <v>0</v>
      </c>
      <c r="BI84" s="24">
        <f t="shared" si="45"/>
        <v>0</v>
      </c>
      <c r="BJ84" s="24">
        <f t="shared" si="45"/>
        <v>0</v>
      </c>
      <c r="BK84" s="24">
        <f t="shared" si="45"/>
        <v>0</v>
      </c>
      <c r="BL84" s="24">
        <f t="shared" ref="BL84:BQ90" si="65">R84-AO84</f>
        <v>0</v>
      </c>
      <c r="BM84" s="24">
        <f t="shared" si="65"/>
        <v>0</v>
      </c>
      <c r="BN84" s="24">
        <f t="shared" si="65"/>
        <v>0</v>
      </c>
      <c r="BO84" s="24">
        <f t="shared" si="65"/>
        <v>0</v>
      </c>
      <c r="BP84" s="24">
        <f t="shared" si="65"/>
        <v>0</v>
      </c>
      <c r="BQ84" s="24">
        <f t="shared" si="65"/>
        <v>0</v>
      </c>
      <c r="BR84" s="24">
        <f t="shared" si="59"/>
        <v>0</v>
      </c>
      <c r="BS84" s="24">
        <f t="shared" si="59"/>
        <v>0</v>
      </c>
      <c r="BT84" s="24">
        <f t="shared" si="59"/>
        <v>0</v>
      </c>
      <c r="BU84" s="24">
        <f t="shared" si="59"/>
        <v>0</v>
      </c>
      <c r="BV84" s="24">
        <f t="shared" si="59"/>
        <v>0</v>
      </c>
      <c r="BW84" s="25">
        <f>+BX84/G84</f>
        <v>0</v>
      </c>
      <c r="BX84" s="24">
        <f t="shared" si="60"/>
        <v>0</v>
      </c>
      <c r="BY84" s="24"/>
      <c r="BZ84" s="24"/>
      <c r="CA84" s="24"/>
      <c r="CB84" s="24"/>
      <c r="CC84" s="24"/>
      <c r="CD84" s="24"/>
      <c r="CE84" s="24"/>
      <c r="CF84" s="24"/>
      <c r="CG84" s="24"/>
      <c r="CH84" s="24"/>
      <c r="CI84" s="24"/>
      <c r="CJ84" s="24"/>
      <c r="CK84" s="24"/>
      <c r="CL84" s="24"/>
      <c r="CM84" s="24"/>
      <c r="CN84" s="24"/>
      <c r="CO84" s="24"/>
      <c r="CP84" s="24"/>
      <c r="CQ84" s="24"/>
      <c r="CR84" s="24"/>
      <c r="CS84" s="24"/>
      <c r="CT84" s="25">
        <f t="shared" si="55"/>
        <v>1</v>
      </c>
      <c r="CU84" s="24">
        <f t="shared" si="40"/>
        <v>20000000</v>
      </c>
      <c r="CV84" s="24">
        <f t="shared" si="61"/>
        <v>0</v>
      </c>
      <c r="CW84" s="24">
        <f t="shared" si="61"/>
        <v>20000000</v>
      </c>
      <c r="CX84" s="24"/>
      <c r="CY84" s="24">
        <f t="shared" si="62"/>
        <v>0</v>
      </c>
      <c r="CZ84" s="24">
        <f t="shared" si="62"/>
        <v>0</v>
      </c>
      <c r="DA84" s="24">
        <f t="shared" si="62"/>
        <v>0</v>
      </c>
      <c r="DB84" s="24">
        <f t="shared" si="62"/>
        <v>0</v>
      </c>
      <c r="DC84" s="24">
        <f t="shared" si="62"/>
        <v>0</v>
      </c>
      <c r="DD84" s="24">
        <f t="shared" si="62"/>
        <v>0</v>
      </c>
      <c r="DE84" s="24">
        <f t="shared" si="62"/>
        <v>0</v>
      </c>
      <c r="DF84" s="24">
        <f t="shared" si="62"/>
        <v>0</v>
      </c>
      <c r="DG84" s="24">
        <f t="shared" si="62"/>
        <v>0</v>
      </c>
      <c r="DH84" s="24">
        <f t="shared" si="62"/>
        <v>0</v>
      </c>
      <c r="DI84" s="24">
        <f t="shared" si="62"/>
        <v>0</v>
      </c>
      <c r="DJ84" s="24">
        <f t="shared" si="62"/>
        <v>0</v>
      </c>
      <c r="DK84" s="24">
        <f t="shared" si="62"/>
        <v>0</v>
      </c>
      <c r="DL84" s="24">
        <f t="shared" si="62"/>
        <v>0</v>
      </c>
      <c r="DM84" s="24">
        <f t="shared" si="62"/>
        <v>0</v>
      </c>
      <c r="DN84" s="24">
        <f t="shared" si="62"/>
        <v>0</v>
      </c>
      <c r="DO84" s="24">
        <f t="shared" si="63"/>
        <v>0</v>
      </c>
      <c r="DP84" s="24">
        <f t="shared" si="63"/>
        <v>0</v>
      </c>
      <c r="DS84" s="48">
        <f t="shared" si="36"/>
        <v>20000000</v>
      </c>
      <c r="DT84" s="48">
        <f t="shared" si="37"/>
        <v>0</v>
      </c>
      <c r="DU84" s="168">
        <f t="shared" si="38"/>
        <v>0</v>
      </c>
    </row>
    <row r="85" spans="1:125" ht="48" hidden="1" customHeight="1" x14ac:dyDescent="0.25">
      <c r="A85" s="202"/>
      <c r="B85" s="66" t="s">
        <v>252</v>
      </c>
      <c r="C85" s="31" t="s">
        <v>253</v>
      </c>
      <c r="D85" s="21" t="s">
        <v>254</v>
      </c>
      <c r="E85" s="22">
        <v>520</v>
      </c>
      <c r="F85" s="23" t="s">
        <v>240</v>
      </c>
      <c r="G85" s="24">
        <f t="shared" si="56"/>
        <v>21000000</v>
      </c>
      <c r="H85" s="34"/>
      <c r="I85" s="24"/>
      <c r="J85" s="24"/>
      <c r="K85" s="24"/>
      <c r="L85" s="24"/>
      <c r="M85" s="24"/>
      <c r="N85" s="24"/>
      <c r="O85" s="24"/>
      <c r="P85" s="24"/>
      <c r="Q85" s="24"/>
      <c r="R85" s="24"/>
      <c r="S85" s="24"/>
      <c r="T85" s="24"/>
      <c r="U85" s="24"/>
      <c r="V85" s="24"/>
      <c r="W85" s="64">
        <v>20000000</v>
      </c>
      <c r="X85" s="24"/>
      <c r="Y85" s="24"/>
      <c r="Z85" s="24"/>
      <c r="AA85" s="24"/>
      <c r="AB85" s="24">
        <v>1000000</v>
      </c>
      <c r="AC85" s="25">
        <f t="shared" ref="AC85:AC98" si="66">+AD85/G85</f>
        <v>0.7487301428571429</v>
      </c>
      <c r="AD85" s="24">
        <f t="shared" si="64"/>
        <v>15723333</v>
      </c>
      <c r="AE85" s="24"/>
      <c r="AF85" s="24"/>
      <c r="AG85" s="24"/>
      <c r="AH85" s="24"/>
      <c r="AI85" s="24"/>
      <c r="AJ85" s="24"/>
      <c r="AK85" s="24"/>
      <c r="AL85" s="24"/>
      <c r="AM85" s="24"/>
      <c r="AN85" s="24"/>
      <c r="AO85" s="24"/>
      <c r="AP85" s="24"/>
      <c r="AQ85" s="24"/>
      <c r="AR85" s="24"/>
      <c r="AS85" s="24"/>
      <c r="AT85" s="24">
        <f>+'[1]FEBRERO 2018'!$Y$1480</f>
        <v>15723333</v>
      </c>
      <c r="AU85" s="24"/>
      <c r="AV85" s="24"/>
      <c r="AW85" s="24"/>
      <c r="AX85" s="24"/>
      <c r="AY85" s="24"/>
      <c r="AZ85" s="25">
        <f t="shared" si="2"/>
        <v>0.2512698571428571</v>
      </c>
      <c r="BA85" s="24">
        <f t="shared" si="57"/>
        <v>5276667</v>
      </c>
      <c r="BB85" s="24">
        <f t="shared" si="58"/>
        <v>0</v>
      </c>
      <c r="BC85" s="24">
        <f t="shared" si="58"/>
        <v>0</v>
      </c>
      <c r="BD85" s="24">
        <f t="shared" si="58"/>
        <v>0</v>
      </c>
      <c r="BE85" s="24">
        <f t="shared" si="58"/>
        <v>0</v>
      </c>
      <c r="BF85" s="24">
        <f t="shared" si="58"/>
        <v>0</v>
      </c>
      <c r="BG85" s="24">
        <f t="shared" si="58"/>
        <v>0</v>
      </c>
      <c r="BH85" s="24">
        <f t="shared" si="58"/>
        <v>0</v>
      </c>
      <c r="BI85" s="24">
        <f t="shared" si="58"/>
        <v>0</v>
      </c>
      <c r="BJ85" s="24">
        <f t="shared" si="58"/>
        <v>0</v>
      </c>
      <c r="BK85" s="24">
        <f t="shared" si="58"/>
        <v>0</v>
      </c>
      <c r="BL85" s="24">
        <f t="shared" si="65"/>
        <v>0</v>
      </c>
      <c r="BM85" s="24">
        <f t="shared" si="65"/>
        <v>0</v>
      </c>
      <c r="BN85" s="24">
        <f t="shared" si="65"/>
        <v>0</v>
      </c>
      <c r="BO85" s="24">
        <f t="shared" si="65"/>
        <v>0</v>
      </c>
      <c r="BP85" s="24">
        <f t="shared" si="65"/>
        <v>0</v>
      </c>
      <c r="BQ85" s="24">
        <f t="shared" si="65"/>
        <v>4276667</v>
      </c>
      <c r="BR85" s="24">
        <f t="shared" si="59"/>
        <v>0</v>
      </c>
      <c r="BS85" s="24">
        <f t="shared" si="59"/>
        <v>0</v>
      </c>
      <c r="BT85" s="24">
        <f t="shared" si="59"/>
        <v>0</v>
      </c>
      <c r="BU85" s="24">
        <f t="shared" si="59"/>
        <v>0</v>
      </c>
      <c r="BV85" s="24">
        <f t="shared" si="59"/>
        <v>1000000</v>
      </c>
      <c r="BW85" s="25">
        <f t="shared" ref="BW85:BW96" si="67">+BX85/G85</f>
        <v>0.7487301428571429</v>
      </c>
      <c r="BX85" s="24">
        <f t="shared" si="60"/>
        <v>15723333</v>
      </c>
      <c r="BY85" s="24"/>
      <c r="BZ85" s="24"/>
      <c r="CA85" s="24"/>
      <c r="CB85" s="24"/>
      <c r="CC85" s="24"/>
      <c r="CD85" s="24"/>
      <c r="CE85" s="24"/>
      <c r="CF85" s="24"/>
      <c r="CG85" s="24"/>
      <c r="CH85" s="24"/>
      <c r="CI85" s="24"/>
      <c r="CJ85" s="24"/>
      <c r="CK85" s="24"/>
      <c r="CL85" s="24"/>
      <c r="CM85" s="24"/>
      <c r="CN85" s="24">
        <f>+'[1]FEBRERO 2018'!$H$1478</f>
        <v>15723333</v>
      </c>
      <c r="CO85" s="24"/>
      <c r="CP85" s="24"/>
      <c r="CQ85" s="24"/>
      <c r="CR85" s="24"/>
      <c r="CS85" s="24"/>
      <c r="CT85" s="25">
        <f t="shared" si="55"/>
        <v>0.2512698571428571</v>
      </c>
      <c r="CU85" s="24">
        <f t="shared" si="40"/>
        <v>5276667</v>
      </c>
      <c r="CV85" s="24">
        <f t="shared" si="61"/>
        <v>0</v>
      </c>
      <c r="CW85" s="24">
        <f t="shared" si="61"/>
        <v>0</v>
      </c>
      <c r="CX85" s="24"/>
      <c r="CY85" s="24">
        <f t="shared" si="62"/>
        <v>0</v>
      </c>
      <c r="CZ85" s="24">
        <f t="shared" si="62"/>
        <v>0</v>
      </c>
      <c r="DA85" s="24">
        <f t="shared" si="62"/>
        <v>0</v>
      </c>
      <c r="DB85" s="24">
        <f t="shared" si="62"/>
        <v>0</v>
      </c>
      <c r="DC85" s="24">
        <f t="shared" si="62"/>
        <v>0</v>
      </c>
      <c r="DD85" s="24">
        <f t="shared" si="62"/>
        <v>0</v>
      </c>
      <c r="DE85" s="24">
        <f t="shared" si="62"/>
        <v>0</v>
      </c>
      <c r="DF85" s="24">
        <f t="shared" si="62"/>
        <v>0</v>
      </c>
      <c r="DG85" s="24">
        <f t="shared" si="62"/>
        <v>0</v>
      </c>
      <c r="DH85" s="24">
        <f t="shared" si="62"/>
        <v>0</v>
      </c>
      <c r="DI85" s="24">
        <f t="shared" si="62"/>
        <v>0</v>
      </c>
      <c r="DJ85" s="24">
        <f t="shared" si="62"/>
        <v>0</v>
      </c>
      <c r="DK85" s="24">
        <f t="shared" si="62"/>
        <v>4276667</v>
      </c>
      <c r="DL85" s="24">
        <f t="shared" si="62"/>
        <v>0</v>
      </c>
      <c r="DM85" s="24">
        <f t="shared" si="62"/>
        <v>0</v>
      </c>
      <c r="DN85" s="24">
        <f t="shared" si="62"/>
        <v>0</v>
      </c>
      <c r="DO85" s="24">
        <f t="shared" si="63"/>
        <v>0</v>
      </c>
      <c r="DP85" s="24">
        <f t="shared" si="63"/>
        <v>1000000</v>
      </c>
      <c r="DS85" s="48">
        <f t="shared" si="36"/>
        <v>21000000</v>
      </c>
      <c r="DT85" s="48">
        <f t="shared" si="37"/>
        <v>15723333</v>
      </c>
      <c r="DU85" s="168">
        <f t="shared" si="38"/>
        <v>0.7487301428571429</v>
      </c>
    </row>
    <row r="86" spans="1:125" ht="24" hidden="1" customHeight="1" x14ac:dyDescent="0.25">
      <c r="A86" s="202"/>
      <c r="B86" s="67" t="s">
        <v>255</v>
      </c>
      <c r="C86" s="31" t="s">
        <v>256</v>
      </c>
      <c r="D86" s="66" t="s">
        <v>257</v>
      </c>
      <c r="E86" s="22">
        <v>520</v>
      </c>
      <c r="F86" s="68" t="s">
        <v>127</v>
      </c>
      <c r="G86" s="24">
        <f t="shared" si="56"/>
        <v>30000000</v>
      </c>
      <c r="H86" s="34"/>
      <c r="I86" s="24">
        <v>30000000</v>
      </c>
      <c r="J86" s="64"/>
      <c r="K86" s="69"/>
      <c r="L86" s="64"/>
      <c r="M86" s="34"/>
      <c r="N86" s="34"/>
      <c r="O86" s="34"/>
      <c r="P86" s="34"/>
      <c r="Q86" s="34"/>
      <c r="R86" s="28"/>
      <c r="S86" s="28"/>
      <c r="T86" s="28"/>
      <c r="U86" s="28"/>
      <c r="V86" s="34"/>
      <c r="W86" s="64"/>
      <c r="X86" s="24"/>
      <c r="Y86" s="34"/>
      <c r="Z86" s="34"/>
      <c r="AA86" s="34"/>
      <c r="AB86" s="70"/>
      <c r="AC86" s="25">
        <f t="shared" si="66"/>
        <v>0.83203333333333329</v>
      </c>
      <c r="AD86" s="24">
        <f t="shared" si="64"/>
        <v>24961000</v>
      </c>
      <c r="AE86" s="24"/>
      <c r="AF86" s="24">
        <f>+'[2]ENERO 2018'!$K$1276</f>
        <v>24961000</v>
      </c>
      <c r="AG86" s="24"/>
      <c r="AH86" s="24"/>
      <c r="AI86" s="24"/>
      <c r="AJ86" s="24"/>
      <c r="AK86" s="24"/>
      <c r="AL86" s="24"/>
      <c r="AM86" s="24"/>
      <c r="AN86" s="24"/>
      <c r="AO86" s="24"/>
      <c r="AP86" s="24"/>
      <c r="AQ86" s="24"/>
      <c r="AR86" s="24"/>
      <c r="AS86" s="24"/>
      <c r="AT86" s="24"/>
      <c r="AU86" s="24"/>
      <c r="AV86" s="24"/>
      <c r="AW86" s="24"/>
      <c r="AX86" s="24"/>
      <c r="AY86" s="24"/>
      <c r="AZ86" s="25">
        <f t="shared" si="2"/>
        <v>0.16796666666666671</v>
      </c>
      <c r="BA86" s="24">
        <f t="shared" si="57"/>
        <v>5039000</v>
      </c>
      <c r="BB86" s="24">
        <f t="shared" si="58"/>
        <v>0</v>
      </c>
      <c r="BC86" s="24">
        <f t="shared" si="58"/>
        <v>5039000</v>
      </c>
      <c r="BD86" s="24">
        <f t="shared" si="58"/>
        <v>0</v>
      </c>
      <c r="BE86" s="24">
        <f t="shared" si="58"/>
        <v>0</v>
      </c>
      <c r="BF86" s="24">
        <f t="shared" si="58"/>
        <v>0</v>
      </c>
      <c r="BG86" s="24">
        <f t="shared" si="58"/>
        <v>0</v>
      </c>
      <c r="BH86" s="24">
        <f t="shared" si="58"/>
        <v>0</v>
      </c>
      <c r="BI86" s="24">
        <f t="shared" si="58"/>
        <v>0</v>
      </c>
      <c r="BJ86" s="24">
        <f t="shared" si="58"/>
        <v>0</v>
      </c>
      <c r="BK86" s="24">
        <f t="shared" si="58"/>
        <v>0</v>
      </c>
      <c r="BL86" s="24">
        <f t="shared" si="65"/>
        <v>0</v>
      </c>
      <c r="BM86" s="24">
        <f t="shared" si="65"/>
        <v>0</v>
      </c>
      <c r="BN86" s="24">
        <f t="shared" si="65"/>
        <v>0</v>
      </c>
      <c r="BO86" s="24">
        <f t="shared" si="65"/>
        <v>0</v>
      </c>
      <c r="BP86" s="24">
        <f t="shared" si="65"/>
        <v>0</v>
      </c>
      <c r="BQ86" s="24">
        <f t="shared" si="65"/>
        <v>0</v>
      </c>
      <c r="BR86" s="24">
        <f t="shared" si="59"/>
        <v>0</v>
      </c>
      <c r="BS86" s="24">
        <f t="shared" si="59"/>
        <v>0</v>
      </c>
      <c r="BT86" s="24">
        <f t="shared" si="59"/>
        <v>0</v>
      </c>
      <c r="BU86" s="24">
        <f t="shared" si="59"/>
        <v>0</v>
      </c>
      <c r="BV86" s="24">
        <f t="shared" si="59"/>
        <v>0</v>
      </c>
      <c r="BW86" s="25">
        <f t="shared" si="67"/>
        <v>0.83203333333333329</v>
      </c>
      <c r="BX86" s="24">
        <f t="shared" si="60"/>
        <v>24961000</v>
      </c>
      <c r="BY86" s="24"/>
      <c r="BZ86" s="24">
        <f>+'[2]ENERO 2018'!$H$1274</f>
        <v>24961000</v>
      </c>
      <c r="CA86" s="24"/>
      <c r="CB86" s="24"/>
      <c r="CC86" s="24"/>
      <c r="CD86" s="24"/>
      <c r="CE86" s="24"/>
      <c r="CF86" s="24"/>
      <c r="CG86" s="24"/>
      <c r="CH86" s="24"/>
      <c r="CI86" s="24"/>
      <c r="CJ86" s="24"/>
      <c r="CK86" s="24"/>
      <c r="CL86" s="24"/>
      <c r="CM86" s="24"/>
      <c r="CN86" s="24"/>
      <c r="CO86" s="24"/>
      <c r="CP86" s="24"/>
      <c r="CQ86" s="24"/>
      <c r="CR86" s="24"/>
      <c r="CS86" s="24"/>
      <c r="CT86" s="25">
        <f t="shared" si="55"/>
        <v>0.16796666666666671</v>
      </c>
      <c r="CU86" s="24">
        <f t="shared" si="40"/>
        <v>5039000</v>
      </c>
      <c r="CV86" s="24">
        <f t="shared" si="61"/>
        <v>0</v>
      </c>
      <c r="CW86" s="24">
        <f t="shared" si="61"/>
        <v>5039000</v>
      </c>
      <c r="CX86" s="24"/>
      <c r="CY86" s="24">
        <f t="shared" si="62"/>
        <v>0</v>
      </c>
      <c r="CZ86" s="24">
        <f t="shared" si="62"/>
        <v>0</v>
      </c>
      <c r="DA86" s="24">
        <f t="shared" si="62"/>
        <v>0</v>
      </c>
      <c r="DB86" s="24">
        <f t="shared" si="62"/>
        <v>0</v>
      </c>
      <c r="DC86" s="24">
        <f t="shared" si="62"/>
        <v>0</v>
      </c>
      <c r="DD86" s="24">
        <f t="shared" si="62"/>
        <v>0</v>
      </c>
      <c r="DE86" s="24">
        <f t="shared" si="62"/>
        <v>0</v>
      </c>
      <c r="DF86" s="24">
        <f t="shared" si="62"/>
        <v>0</v>
      </c>
      <c r="DG86" s="24">
        <f t="shared" si="62"/>
        <v>0</v>
      </c>
      <c r="DH86" s="24">
        <f t="shared" si="62"/>
        <v>0</v>
      </c>
      <c r="DI86" s="24">
        <f t="shared" si="62"/>
        <v>0</v>
      </c>
      <c r="DJ86" s="24">
        <f t="shared" si="62"/>
        <v>0</v>
      </c>
      <c r="DK86" s="24">
        <f t="shared" si="62"/>
        <v>0</v>
      </c>
      <c r="DL86" s="24">
        <f t="shared" si="62"/>
        <v>0</v>
      </c>
      <c r="DM86" s="24">
        <f t="shared" si="62"/>
        <v>0</v>
      </c>
      <c r="DN86" s="24">
        <f t="shared" si="62"/>
        <v>0</v>
      </c>
      <c r="DO86" s="24">
        <f t="shared" si="63"/>
        <v>0</v>
      </c>
      <c r="DP86" s="24">
        <f t="shared" si="63"/>
        <v>0</v>
      </c>
      <c r="DR86" s="165"/>
      <c r="DS86" s="48">
        <f t="shared" si="36"/>
        <v>30000000</v>
      </c>
      <c r="DT86" s="48">
        <f t="shared" si="37"/>
        <v>24961000</v>
      </c>
      <c r="DU86" s="168">
        <f t="shared" si="38"/>
        <v>0.83203333333333329</v>
      </c>
    </row>
    <row r="87" spans="1:125" s="76" customFormat="1" ht="43.5" hidden="1" customHeight="1" x14ac:dyDescent="0.25">
      <c r="A87" s="202" t="s">
        <v>215</v>
      </c>
      <c r="B87" s="71" t="s">
        <v>258</v>
      </c>
      <c r="C87" s="72" t="s">
        <v>259</v>
      </c>
      <c r="D87" s="21" t="s">
        <v>260</v>
      </c>
      <c r="E87" s="73">
        <v>520</v>
      </c>
      <c r="F87" s="68" t="s">
        <v>127</v>
      </c>
      <c r="G87" s="24">
        <f t="shared" si="56"/>
        <v>6000000</v>
      </c>
      <c r="H87" s="28"/>
      <c r="I87" s="24"/>
      <c r="J87" s="24"/>
      <c r="K87" s="28"/>
      <c r="L87" s="74">
        <v>6000000</v>
      </c>
      <c r="M87" s="28"/>
      <c r="N87" s="28"/>
      <c r="O87" s="28"/>
      <c r="P87" s="28"/>
      <c r="Q87" s="28"/>
      <c r="R87" s="28"/>
      <c r="S87" s="28"/>
      <c r="T87" s="28"/>
      <c r="U87" s="28"/>
      <c r="V87" s="28"/>
      <c r="W87" s="64"/>
      <c r="X87" s="24"/>
      <c r="Y87" s="24"/>
      <c r="Z87" s="24"/>
      <c r="AA87" s="24"/>
      <c r="AB87" s="24"/>
      <c r="AC87" s="75">
        <f t="shared" si="66"/>
        <v>0</v>
      </c>
      <c r="AD87" s="24">
        <f t="shared" si="64"/>
        <v>0</v>
      </c>
      <c r="AE87" s="74"/>
      <c r="AF87" s="74"/>
      <c r="AG87" s="74"/>
      <c r="AH87" s="74"/>
      <c r="AI87" s="74"/>
      <c r="AJ87" s="24"/>
      <c r="AK87" s="74"/>
      <c r="AL87" s="74"/>
      <c r="AM87" s="74"/>
      <c r="AN87" s="74"/>
      <c r="AO87" s="74"/>
      <c r="AP87" s="74"/>
      <c r="AQ87" s="74"/>
      <c r="AR87" s="74"/>
      <c r="AS87" s="74"/>
      <c r="AT87" s="74"/>
      <c r="AU87" s="74"/>
      <c r="AV87" s="74"/>
      <c r="AW87" s="74"/>
      <c r="AX87" s="74"/>
      <c r="AY87" s="74"/>
      <c r="AZ87" s="75">
        <f t="shared" si="2"/>
        <v>1</v>
      </c>
      <c r="BA87" s="24">
        <f t="shared" si="57"/>
        <v>6000000</v>
      </c>
      <c r="BB87" s="24">
        <f t="shared" si="58"/>
        <v>0</v>
      </c>
      <c r="BC87" s="24">
        <f t="shared" si="58"/>
        <v>0</v>
      </c>
      <c r="BD87" s="24">
        <f t="shared" si="58"/>
        <v>0</v>
      </c>
      <c r="BE87" s="24">
        <f t="shared" si="58"/>
        <v>0</v>
      </c>
      <c r="BF87" s="24">
        <f t="shared" si="58"/>
        <v>6000000</v>
      </c>
      <c r="BG87" s="24">
        <f t="shared" si="58"/>
        <v>0</v>
      </c>
      <c r="BH87" s="24">
        <f t="shared" si="58"/>
        <v>0</v>
      </c>
      <c r="BI87" s="24">
        <f t="shared" si="58"/>
        <v>0</v>
      </c>
      <c r="BJ87" s="24">
        <f t="shared" si="58"/>
        <v>0</v>
      </c>
      <c r="BK87" s="24">
        <f t="shared" si="58"/>
        <v>0</v>
      </c>
      <c r="BL87" s="24">
        <f t="shared" si="65"/>
        <v>0</v>
      </c>
      <c r="BM87" s="24">
        <f t="shared" si="65"/>
        <v>0</v>
      </c>
      <c r="BN87" s="24">
        <f t="shared" si="65"/>
        <v>0</v>
      </c>
      <c r="BO87" s="24">
        <f t="shared" si="65"/>
        <v>0</v>
      </c>
      <c r="BP87" s="24">
        <f t="shared" si="65"/>
        <v>0</v>
      </c>
      <c r="BQ87" s="24">
        <f t="shared" si="65"/>
        <v>0</v>
      </c>
      <c r="BR87" s="24">
        <f t="shared" si="59"/>
        <v>0</v>
      </c>
      <c r="BS87" s="24">
        <f t="shared" si="59"/>
        <v>0</v>
      </c>
      <c r="BT87" s="24">
        <f t="shared" si="59"/>
        <v>0</v>
      </c>
      <c r="BU87" s="24">
        <f t="shared" si="59"/>
        <v>0</v>
      </c>
      <c r="BV87" s="24">
        <f t="shared" si="59"/>
        <v>0</v>
      </c>
      <c r="BW87" s="75">
        <f t="shared" si="67"/>
        <v>0</v>
      </c>
      <c r="BX87" s="24">
        <f t="shared" si="60"/>
        <v>0</v>
      </c>
      <c r="BY87" s="74"/>
      <c r="BZ87" s="74"/>
      <c r="CA87" s="74"/>
      <c r="CB87" s="74"/>
      <c r="CC87" s="74"/>
      <c r="CD87" s="74"/>
      <c r="CE87" s="74"/>
      <c r="CF87" s="74"/>
      <c r="CG87" s="74"/>
      <c r="CH87" s="74"/>
      <c r="CI87" s="74"/>
      <c r="CJ87" s="74"/>
      <c r="CK87" s="74"/>
      <c r="CL87" s="74"/>
      <c r="CM87" s="74"/>
      <c r="CN87" s="74"/>
      <c r="CO87" s="74"/>
      <c r="CP87" s="74"/>
      <c r="CQ87" s="74"/>
      <c r="CR87" s="74"/>
      <c r="CS87" s="74"/>
      <c r="CT87" s="75">
        <f t="shared" si="55"/>
        <v>1</v>
      </c>
      <c r="CU87" s="24">
        <f t="shared" si="40"/>
        <v>6000000</v>
      </c>
      <c r="CV87" s="24">
        <f t="shared" si="61"/>
        <v>0</v>
      </c>
      <c r="CW87" s="24">
        <f t="shared" si="61"/>
        <v>0</v>
      </c>
      <c r="CX87" s="24"/>
      <c r="CY87" s="24">
        <f t="shared" si="62"/>
        <v>0</v>
      </c>
      <c r="CZ87" s="24">
        <f t="shared" si="62"/>
        <v>6000000</v>
      </c>
      <c r="DA87" s="24">
        <f t="shared" si="62"/>
        <v>0</v>
      </c>
      <c r="DB87" s="24">
        <f t="shared" si="62"/>
        <v>0</v>
      </c>
      <c r="DC87" s="24">
        <f t="shared" si="62"/>
        <v>0</v>
      </c>
      <c r="DD87" s="24">
        <f t="shared" si="62"/>
        <v>0</v>
      </c>
      <c r="DE87" s="24">
        <f t="shared" si="62"/>
        <v>0</v>
      </c>
      <c r="DF87" s="24">
        <f t="shared" si="62"/>
        <v>0</v>
      </c>
      <c r="DG87" s="24">
        <f t="shared" si="62"/>
        <v>0</v>
      </c>
      <c r="DH87" s="24">
        <f t="shared" si="62"/>
        <v>0</v>
      </c>
      <c r="DI87" s="24">
        <f t="shared" si="62"/>
        <v>0</v>
      </c>
      <c r="DJ87" s="24">
        <f t="shared" si="62"/>
        <v>0</v>
      </c>
      <c r="DK87" s="24">
        <f t="shared" si="62"/>
        <v>0</v>
      </c>
      <c r="DL87" s="24">
        <f t="shared" si="62"/>
        <v>0</v>
      </c>
      <c r="DM87" s="24">
        <f t="shared" si="62"/>
        <v>0</v>
      </c>
      <c r="DN87" s="24">
        <f t="shared" ref="DN87:DN90" si="68">Z87-CQ87</f>
        <v>0</v>
      </c>
      <c r="DO87" s="24">
        <f t="shared" si="63"/>
        <v>0</v>
      </c>
      <c r="DP87" s="24">
        <f t="shared" si="63"/>
        <v>0</v>
      </c>
      <c r="DR87" s="47"/>
      <c r="DS87" s="48">
        <f t="shared" si="36"/>
        <v>6000000</v>
      </c>
      <c r="DT87" s="48">
        <f t="shared" si="37"/>
        <v>0</v>
      </c>
      <c r="DU87" s="168">
        <f t="shared" si="38"/>
        <v>0</v>
      </c>
    </row>
    <row r="88" spans="1:125" ht="44.25" hidden="1" customHeight="1" x14ac:dyDescent="0.25">
      <c r="A88" s="202"/>
      <c r="B88" s="194" t="s">
        <v>261</v>
      </c>
      <c r="C88" s="31" t="s">
        <v>262</v>
      </c>
      <c r="D88" s="21" t="s">
        <v>263</v>
      </c>
      <c r="E88" s="22">
        <v>520</v>
      </c>
      <c r="F88" s="68" t="s">
        <v>127</v>
      </c>
      <c r="G88" s="24">
        <f t="shared" si="56"/>
        <v>6000000</v>
      </c>
      <c r="H88" s="34"/>
      <c r="I88" s="24">
        <v>6000000</v>
      </c>
      <c r="J88" s="64"/>
      <c r="K88" s="64"/>
      <c r="L88" s="77"/>
      <c r="M88" s="34"/>
      <c r="N88" s="34"/>
      <c r="O88" s="34"/>
      <c r="P88" s="34"/>
      <c r="Q88" s="34"/>
      <c r="R88" s="28"/>
      <c r="S88" s="28"/>
      <c r="T88" s="28"/>
      <c r="U88" s="28"/>
      <c r="V88" s="34"/>
      <c r="W88" s="64"/>
      <c r="X88" s="24"/>
      <c r="Y88" s="24"/>
      <c r="Z88" s="24"/>
      <c r="AA88" s="24"/>
      <c r="AB88" s="24"/>
      <c r="AC88" s="25">
        <f t="shared" si="66"/>
        <v>0</v>
      </c>
      <c r="AD88" s="24">
        <f t="shared" si="64"/>
        <v>0</v>
      </c>
      <c r="AE88" s="24"/>
      <c r="AF88" s="24"/>
      <c r="AG88" s="24"/>
      <c r="AH88" s="24"/>
      <c r="AI88" s="24"/>
      <c r="AJ88" s="24"/>
      <c r="AK88" s="24"/>
      <c r="AL88" s="24"/>
      <c r="AM88" s="24"/>
      <c r="AN88" s="24"/>
      <c r="AO88" s="24"/>
      <c r="AP88" s="24"/>
      <c r="AQ88" s="24"/>
      <c r="AR88" s="24"/>
      <c r="AS88" s="24"/>
      <c r="AT88" s="24"/>
      <c r="AU88" s="24"/>
      <c r="AV88" s="24"/>
      <c r="AW88" s="24"/>
      <c r="AX88" s="24"/>
      <c r="AY88" s="24"/>
      <c r="AZ88" s="25">
        <f t="shared" ref="AZ88:AZ123" si="69">1-AC88</f>
        <v>1</v>
      </c>
      <c r="BA88" s="24">
        <f t="shared" si="57"/>
        <v>6000000</v>
      </c>
      <c r="BB88" s="24">
        <f t="shared" si="58"/>
        <v>0</v>
      </c>
      <c r="BC88" s="24">
        <f t="shared" si="58"/>
        <v>6000000</v>
      </c>
      <c r="BD88" s="24">
        <f t="shared" si="58"/>
        <v>0</v>
      </c>
      <c r="BE88" s="24">
        <f t="shared" si="58"/>
        <v>0</v>
      </c>
      <c r="BF88" s="24">
        <f t="shared" si="58"/>
        <v>0</v>
      </c>
      <c r="BG88" s="24">
        <f t="shared" si="58"/>
        <v>0</v>
      </c>
      <c r="BH88" s="24">
        <f t="shared" si="58"/>
        <v>0</v>
      </c>
      <c r="BI88" s="24">
        <f t="shared" si="58"/>
        <v>0</v>
      </c>
      <c r="BJ88" s="24">
        <f t="shared" si="58"/>
        <v>0</v>
      </c>
      <c r="BK88" s="24">
        <f t="shared" si="58"/>
        <v>0</v>
      </c>
      <c r="BL88" s="24">
        <f t="shared" si="65"/>
        <v>0</v>
      </c>
      <c r="BM88" s="24">
        <f t="shared" si="65"/>
        <v>0</v>
      </c>
      <c r="BN88" s="24">
        <f t="shared" si="65"/>
        <v>0</v>
      </c>
      <c r="BO88" s="24">
        <f t="shared" si="65"/>
        <v>0</v>
      </c>
      <c r="BP88" s="24">
        <f t="shared" si="65"/>
        <v>0</v>
      </c>
      <c r="BQ88" s="24">
        <f t="shared" si="65"/>
        <v>0</v>
      </c>
      <c r="BR88" s="24">
        <f t="shared" si="59"/>
        <v>0</v>
      </c>
      <c r="BS88" s="24">
        <f t="shared" si="59"/>
        <v>0</v>
      </c>
      <c r="BT88" s="24">
        <f t="shared" si="59"/>
        <v>0</v>
      </c>
      <c r="BU88" s="24">
        <f t="shared" si="59"/>
        <v>0</v>
      </c>
      <c r="BV88" s="24">
        <f t="shared" si="59"/>
        <v>0</v>
      </c>
      <c r="BW88" s="25">
        <f t="shared" si="67"/>
        <v>0</v>
      </c>
      <c r="BX88" s="24">
        <f t="shared" si="60"/>
        <v>0</v>
      </c>
      <c r="BY88" s="24"/>
      <c r="BZ88" s="24"/>
      <c r="CA88" s="24"/>
      <c r="CB88" s="24"/>
      <c r="CC88" s="24"/>
      <c r="CD88" s="24"/>
      <c r="CE88" s="24"/>
      <c r="CF88" s="24"/>
      <c r="CG88" s="24"/>
      <c r="CH88" s="24"/>
      <c r="CI88" s="24"/>
      <c r="CJ88" s="24"/>
      <c r="CK88" s="24"/>
      <c r="CL88" s="24"/>
      <c r="CM88" s="24"/>
      <c r="CN88" s="24"/>
      <c r="CO88" s="24"/>
      <c r="CP88" s="24"/>
      <c r="CQ88" s="24"/>
      <c r="CR88" s="24"/>
      <c r="CS88" s="24"/>
      <c r="CT88" s="75">
        <f t="shared" si="55"/>
        <v>1</v>
      </c>
      <c r="CU88" s="24">
        <f t="shared" si="40"/>
        <v>6000000</v>
      </c>
      <c r="CV88" s="24">
        <f t="shared" si="61"/>
        <v>0</v>
      </c>
      <c r="CW88" s="24">
        <f t="shared" si="61"/>
        <v>6000000</v>
      </c>
      <c r="CX88" s="24"/>
      <c r="CY88" s="24">
        <f t="shared" ref="CY88:DM90" si="70">K88-CB88</f>
        <v>0</v>
      </c>
      <c r="CZ88" s="24">
        <f t="shared" si="70"/>
        <v>0</v>
      </c>
      <c r="DA88" s="24">
        <f t="shared" si="70"/>
        <v>0</v>
      </c>
      <c r="DB88" s="24">
        <f t="shared" si="70"/>
        <v>0</v>
      </c>
      <c r="DC88" s="24">
        <f t="shared" si="70"/>
        <v>0</v>
      </c>
      <c r="DD88" s="24">
        <f t="shared" si="70"/>
        <v>0</v>
      </c>
      <c r="DE88" s="24">
        <f t="shared" si="70"/>
        <v>0</v>
      </c>
      <c r="DF88" s="24">
        <f t="shared" si="70"/>
        <v>0</v>
      </c>
      <c r="DG88" s="24">
        <f t="shared" si="70"/>
        <v>0</v>
      </c>
      <c r="DH88" s="24">
        <f t="shared" si="70"/>
        <v>0</v>
      </c>
      <c r="DI88" s="24">
        <f t="shared" si="70"/>
        <v>0</v>
      </c>
      <c r="DJ88" s="24">
        <f t="shared" si="70"/>
        <v>0</v>
      </c>
      <c r="DK88" s="24">
        <f t="shared" si="70"/>
        <v>0</v>
      </c>
      <c r="DL88" s="24">
        <f t="shared" si="70"/>
        <v>0</v>
      </c>
      <c r="DM88" s="24">
        <f t="shared" si="70"/>
        <v>0</v>
      </c>
      <c r="DN88" s="24">
        <f t="shared" si="68"/>
        <v>0</v>
      </c>
      <c r="DO88" s="24">
        <f t="shared" si="63"/>
        <v>0</v>
      </c>
      <c r="DP88" s="24">
        <f t="shared" si="63"/>
        <v>0</v>
      </c>
      <c r="DR88" s="47"/>
      <c r="DS88" s="48">
        <f t="shared" si="36"/>
        <v>6000000</v>
      </c>
      <c r="DT88" s="48">
        <f t="shared" si="37"/>
        <v>0</v>
      </c>
      <c r="DU88" s="168">
        <f t="shared" si="38"/>
        <v>0</v>
      </c>
    </row>
    <row r="89" spans="1:125" ht="28.5" hidden="1" customHeight="1" x14ac:dyDescent="0.25">
      <c r="A89" s="202"/>
      <c r="B89" s="195"/>
      <c r="C89" s="31" t="s">
        <v>264</v>
      </c>
      <c r="D89" s="21" t="s">
        <v>265</v>
      </c>
      <c r="E89" s="22">
        <v>520</v>
      </c>
      <c r="F89" s="23" t="s">
        <v>240</v>
      </c>
      <c r="G89" s="24">
        <f t="shared" si="56"/>
        <v>252000000</v>
      </c>
      <c r="H89" s="34"/>
      <c r="I89" s="24">
        <v>250000000</v>
      </c>
      <c r="J89" s="64"/>
      <c r="K89" s="69"/>
      <c r="L89" s="77"/>
      <c r="M89" s="34"/>
      <c r="N89" s="34"/>
      <c r="O89" s="34"/>
      <c r="P89" s="34"/>
      <c r="Q89" s="34"/>
      <c r="R89" s="28"/>
      <c r="S89" s="28"/>
      <c r="T89" s="28"/>
      <c r="U89" s="28"/>
      <c r="V89" s="34"/>
      <c r="W89" s="77"/>
      <c r="X89" s="24"/>
      <c r="Y89" s="24"/>
      <c r="Z89" s="24"/>
      <c r="AA89" s="24"/>
      <c r="AB89" s="24">
        <v>2000000</v>
      </c>
      <c r="AC89" s="25">
        <f t="shared" si="66"/>
        <v>0.55173605158730155</v>
      </c>
      <c r="AD89" s="24">
        <f t="shared" si="64"/>
        <v>139037485</v>
      </c>
      <c r="AE89" s="24"/>
      <c r="AF89" s="24">
        <f>+'[2]ENERO 2018'!$K$1301</f>
        <v>139037485</v>
      </c>
      <c r="AG89" s="24"/>
      <c r="AH89" s="24"/>
      <c r="AI89" s="24"/>
      <c r="AJ89" s="24"/>
      <c r="AK89" s="24"/>
      <c r="AL89" s="24"/>
      <c r="AM89" s="24"/>
      <c r="AN89" s="24"/>
      <c r="AO89" s="24"/>
      <c r="AP89" s="24"/>
      <c r="AQ89" s="24"/>
      <c r="AR89" s="24"/>
      <c r="AS89" s="24"/>
      <c r="AT89" s="24"/>
      <c r="AU89" s="24"/>
      <c r="AV89" s="24"/>
      <c r="AW89" s="24"/>
      <c r="AX89" s="24"/>
      <c r="AY89" s="24"/>
      <c r="AZ89" s="25">
        <f t="shared" si="69"/>
        <v>0.44826394841269845</v>
      </c>
      <c r="BA89" s="24">
        <f t="shared" si="57"/>
        <v>112962515</v>
      </c>
      <c r="BB89" s="24">
        <f t="shared" si="58"/>
        <v>0</v>
      </c>
      <c r="BC89" s="24">
        <f t="shared" si="58"/>
        <v>110962515</v>
      </c>
      <c r="BD89" s="24">
        <f t="shared" si="58"/>
        <v>0</v>
      </c>
      <c r="BE89" s="24">
        <f t="shared" si="58"/>
        <v>0</v>
      </c>
      <c r="BF89" s="24">
        <f t="shared" si="58"/>
        <v>0</v>
      </c>
      <c r="BG89" s="24">
        <f t="shared" si="58"/>
        <v>0</v>
      </c>
      <c r="BH89" s="24">
        <f t="shared" si="58"/>
        <v>0</v>
      </c>
      <c r="BI89" s="24">
        <f t="shared" si="58"/>
        <v>0</v>
      </c>
      <c r="BJ89" s="24">
        <f t="shared" si="58"/>
        <v>0</v>
      </c>
      <c r="BK89" s="24">
        <f t="shared" si="58"/>
        <v>0</v>
      </c>
      <c r="BL89" s="24">
        <f t="shared" si="65"/>
        <v>0</v>
      </c>
      <c r="BM89" s="24">
        <f t="shared" si="65"/>
        <v>0</v>
      </c>
      <c r="BN89" s="24">
        <f t="shared" si="65"/>
        <v>0</v>
      </c>
      <c r="BO89" s="24">
        <f t="shared" si="65"/>
        <v>0</v>
      </c>
      <c r="BP89" s="24">
        <f t="shared" si="65"/>
        <v>0</v>
      </c>
      <c r="BQ89" s="24">
        <f t="shared" si="65"/>
        <v>0</v>
      </c>
      <c r="BR89" s="24">
        <f t="shared" si="59"/>
        <v>0</v>
      </c>
      <c r="BS89" s="24">
        <f t="shared" si="59"/>
        <v>0</v>
      </c>
      <c r="BT89" s="24">
        <f t="shared" si="59"/>
        <v>0</v>
      </c>
      <c r="BU89" s="24">
        <f t="shared" si="59"/>
        <v>0</v>
      </c>
      <c r="BV89" s="24">
        <f t="shared" si="59"/>
        <v>2000000</v>
      </c>
      <c r="BW89" s="25">
        <f t="shared" si="67"/>
        <v>0.50641952777777777</v>
      </c>
      <c r="BX89" s="24">
        <f t="shared" si="60"/>
        <v>127617721</v>
      </c>
      <c r="BY89" s="24"/>
      <c r="BZ89" s="24">
        <f>+'[2]ENERO 2018'!$H$1299</f>
        <v>127617721</v>
      </c>
      <c r="CA89" s="24"/>
      <c r="CB89" s="24"/>
      <c r="CC89" s="24"/>
      <c r="CD89" s="24"/>
      <c r="CE89" s="24"/>
      <c r="CF89" s="24"/>
      <c r="CG89" s="24"/>
      <c r="CH89" s="24"/>
      <c r="CI89" s="24"/>
      <c r="CJ89" s="24"/>
      <c r="CK89" s="24"/>
      <c r="CL89" s="24"/>
      <c r="CM89" s="24"/>
      <c r="CN89" s="24"/>
      <c r="CO89" s="24"/>
      <c r="CP89" s="24"/>
      <c r="CQ89" s="24"/>
      <c r="CR89" s="24"/>
      <c r="CS89" s="24"/>
      <c r="CT89" s="75">
        <f t="shared" si="55"/>
        <v>0.49358047222222223</v>
      </c>
      <c r="CU89" s="24">
        <f t="shared" si="40"/>
        <v>124382279</v>
      </c>
      <c r="CV89" s="24">
        <f t="shared" si="61"/>
        <v>0</v>
      </c>
      <c r="CW89" s="24">
        <f t="shared" si="61"/>
        <v>122382279</v>
      </c>
      <c r="CX89" s="24"/>
      <c r="CY89" s="24">
        <f t="shared" si="70"/>
        <v>0</v>
      </c>
      <c r="CZ89" s="24">
        <f t="shared" si="70"/>
        <v>0</v>
      </c>
      <c r="DA89" s="24">
        <f t="shared" si="70"/>
        <v>0</v>
      </c>
      <c r="DB89" s="24">
        <f t="shared" si="70"/>
        <v>0</v>
      </c>
      <c r="DC89" s="24">
        <f t="shared" si="70"/>
        <v>0</v>
      </c>
      <c r="DD89" s="24">
        <f t="shared" si="70"/>
        <v>0</v>
      </c>
      <c r="DE89" s="24">
        <f t="shared" si="70"/>
        <v>0</v>
      </c>
      <c r="DF89" s="24">
        <f t="shared" si="70"/>
        <v>0</v>
      </c>
      <c r="DG89" s="24">
        <f t="shared" si="70"/>
        <v>0</v>
      </c>
      <c r="DH89" s="24">
        <f t="shared" si="70"/>
        <v>0</v>
      </c>
      <c r="DI89" s="24">
        <f t="shared" si="70"/>
        <v>0</v>
      </c>
      <c r="DJ89" s="24">
        <f t="shared" si="70"/>
        <v>0</v>
      </c>
      <c r="DK89" s="24">
        <f t="shared" si="70"/>
        <v>0</v>
      </c>
      <c r="DL89" s="24">
        <f t="shared" si="70"/>
        <v>0</v>
      </c>
      <c r="DM89" s="24">
        <f t="shared" si="70"/>
        <v>0</v>
      </c>
      <c r="DN89" s="24">
        <f t="shared" si="68"/>
        <v>0</v>
      </c>
      <c r="DO89" s="24">
        <f t="shared" si="63"/>
        <v>0</v>
      </c>
      <c r="DP89" s="24">
        <f t="shared" si="63"/>
        <v>2000000</v>
      </c>
      <c r="DR89" s="47"/>
      <c r="DS89" s="48">
        <f t="shared" si="36"/>
        <v>252000000</v>
      </c>
      <c r="DT89" s="48">
        <f t="shared" si="37"/>
        <v>127617721</v>
      </c>
      <c r="DU89" s="168">
        <f t="shared" si="38"/>
        <v>0.50641952777777777</v>
      </c>
    </row>
    <row r="90" spans="1:125" ht="72" hidden="1" x14ac:dyDescent="0.25">
      <c r="A90" s="202"/>
      <c r="B90" s="190"/>
      <c r="C90" s="78" t="s">
        <v>266</v>
      </c>
      <c r="D90" s="21" t="s">
        <v>267</v>
      </c>
      <c r="E90" s="22">
        <v>520</v>
      </c>
      <c r="F90" s="23" t="s">
        <v>268</v>
      </c>
      <c r="G90" s="24">
        <f t="shared" si="56"/>
        <v>34000000</v>
      </c>
      <c r="H90" s="79"/>
      <c r="I90" s="24"/>
      <c r="J90" s="80"/>
      <c r="K90" s="81"/>
      <c r="L90" s="77"/>
      <c r="M90" s="79"/>
      <c r="N90" s="79"/>
      <c r="O90" s="79"/>
      <c r="P90" s="79"/>
      <c r="Q90" s="79"/>
      <c r="R90" s="82"/>
      <c r="S90" s="82"/>
      <c r="T90" s="82"/>
      <c r="U90" s="82"/>
      <c r="V90" s="79"/>
      <c r="W90" s="77"/>
      <c r="X90" s="40"/>
      <c r="Y90" s="40"/>
      <c r="Z90" s="40"/>
      <c r="AA90" s="40"/>
      <c r="AB90" s="40">
        <v>34000000</v>
      </c>
      <c r="AC90" s="25">
        <f t="shared" si="66"/>
        <v>0.79411764705882348</v>
      </c>
      <c r="AD90" s="24">
        <f t="shared" si="64"/>
        <v>27000000</v>
      </c>
      <c r="AE90" s="40"/>
      <c r="AF90" s="40"/>
      <c r="AG90" s="40"/>
      <c r="AH90" s="40"/>
      <c r="AI90" s="40"/>
      <c r="AJ90" s="40"/>
      <c r="AK90" s="40"/>
      <c r="AL90" s="40"/>
      <c r="AM90" s="40"/>
      <c r="AN90" s="40"/>
      <c r="AO90" s="40"/>
      <c r="AP90" s="40"/>
      <c r="AQ90" s="40"/>
      <c r="AR90" s="40"/>
      <c r="AS90" s="40"/>
      <c r="AT90" s="40"/>
      <c r="AU90" s="40"/>
      <c r="AV90" s="40"/>
      <c r="AW90" s="40"/>
      <c r="AX90" s="40"/>
      <c r="AY90" s="40">
        <f>+'[2]ENERO 2018'!$AF$1325</f>
        <v>27000000</v>
      </c>
      <c r="AZ90" s="25">
        <f t="shared" si="69"/>
        <v>0.20588235294117652</v>
      </c>
      <c r="BA90" s="24">
        <f t="shared" si="57"/>
        <v>7000000</v>
      </c>
      <c r="BB90" s="24">
        <f t="shared" si="58"/>
        <v>0</v>
      </c>
      <c r="BC90" s="24">
        <f t="shared" si="58"/>
        <v>0</v>
      </c>
      <c r="BD90" s="24">
        <f t="shared" si="58"/>
        <v>0</v>
      </c>
      <c r="BE90" s="24">
        <f t="shared" si="58"/>
        <v>0</v>
      </c>
      <c r="BF90" s="24">
        <f t="shared" si="58"/>
        <v>0</v>
      </c>
      <c r="BG90" s="24">
        <f t="shared" si="58"/>
        <v>0</v>
      </c>
      <c r="BH90" s="24">
        <f t="shared" si="58"/>
        <v>0</v>
      </c>
      <c r="BI90" s="24">
        <f t="shared" si="58"/>
        <v>0</v>
      </c>
      <c r="BJ90" s="24">
        <f t="shared" si="58"/>
        <v>0</v>
      </c>
      <c r="BK90" s="24">
        <f t="shared" si="58"/>
        <v>0</v>
      </c>
      <c r="BL90" s="24">
        <f t="shared" si="65"/>
        <v>0</v>
      </c>
      <c r="BM90" s="24">
        <f t="shared" si="65"/>
        <v>0</v>
      </c>
      <c r="BN90" s="24">
        <f t="shared" si="65"/>
        <v>0</v>
      </c>
      <c r="BO90" s="24">
        <f t="shared" si="65"/>
        <v>0</v>
      </c>
      <c r="BP90" s="24">
        <f t="shared" si="65"/>
        <v>0</v>
      </c>
      <c r="BQ90" s="24">
        <f t="shared" si="65"/>
        <v>0</v>
      </c>
      <c r="BR90" s="24">
        <f t="shared" si="59"/>
        <v>0</v>
      </c>
      <c r="BS90" s="24">
        <f t="shared" si="59"/>
        <v>0</v>
      </c>
      <c r="BT90" s="24">
        <f t="shared" si="59"/>
        <v>0</v>
      </c>
      <c r="BU90" s="24">
        <f t="shared" si="59"/>
        <v>0</v>
      </c>
      <c r="BV90" s="24">
        <f t="shared" si="59"/>
        <v>7000000</v>
      </c>
      <c r="BW90" s="25">
        <f t="shared" si="67"/>
        <v>0.79313726470588231</v>
      </c>
      <c r="BX90" s="24">
        <f t="shared" si="60"/>
        <v>26966667</v>
      </c>
      <c r="BY90" s="40"/>
      <c r="BZ90" s="40"/>
      <c r="CA90" s="40"/>
      <c r="CB90" s="40"/>
      <c r="CC90" s="40"/>
      <c r="CD90" s="40"/>
      <c r="CE90" s="40"/>
      <c r="CF90" s="40"/>
      <c r="CG90" s="40"/>
      <c r="CH90" s="40"/>
      <c r="CI90" s="40"/>
      <c r="CJ90" s="40"/>
      <c r="CK90" s="40"/>
      <c r="CL90" s="40"/>
      <c r="CM90" s="40"/>
      <c r="CN90" s="40"/>
      <c r="CO90" s="40"/>
      <c r="CP90" s="40"/>
      <c r="CQ90" s="40"/>
      <c r="CR90" s="40"/>
      <c r="CS90" s="40">
        <f>+'[2]ENERO 2018'!$H$1323</f>
        <v>26966667</v>
      </c>
      <c r="CT90" s="75">
        <f t="shared" si="55"/>
        <v>0.20686273529411769</v>
      </c>
      <c r="CU90" s="24">
        <f t="shared" si="40"/>
        <v>7033333</v>
      </c>
      <c r="CV90" s="24">
        <f t="shared" si="61"/>
        <v>0</v>
      </c>
      <c r="CW90" s="24">
        <f t="shared" si="61"/>
        <v>0</v>
      </c>
      <c r="CX90" s="24"/>
      <c r="CY90" s="24">
        <f t="shared" si="70"/>
        <v>0</v>
      </c>
      <c r="CZ90" s="24">
        <f t="shared" si="70"/>
        <v>0</v>
      </c>
      <c r="DA90" s="24">
        <f t="shared" si="70"/>
        <v>0</v>
      </c>
      <c r="DB90" s="24">
        <f t="shared" si="70"/>
        <v>0</v>
      </c>
      <c r="DC90" s="24">
        <f t="shared" si="70"/>
        <v>0</v>
      </c>
      <c r="DD90" s="24">
        <f t="shared" si="70"/>
        <v>0</v>
      </c>
      <c r="DE90" s="24">
        <f t="shared" si="70"/>
        <v>0</v>
      </c>
      <c r="DF90" s="24">
        <f t="shared" si="70"/>
        <v>0</v>
      </c>
      <c r="DG90" s="24">
        <f t="shared" si="70"/>
        <v>0</v>
      </c>
      <c r="DH90" s="24">
        <f t="shared" si="70"/>
        <v>0</v>
      </c>
      <c r="DI90" s="24">
        <f t="shared" si="70"/>
        <v>0</v>
      </c>
      <c r="DJ90" s="24">
        <f t="shared" si="70"/>
        <v>0</v>
      </c>
      <c r="DK90" s="24">
        <f t="shared" si="70"/>
        <v>0</v>
      </c>
      <c r="DL90" s="24">
        <f t="shared" si="70"/>
        <v>0</v>
      </c>
      <c r="DM90" s="24">
        <f t="shared" si="70"/>
        <v>0</v>
      </c>
      <c r="DN90" s="24">
        <f t="shared" si="68"/>
        <v>0</v>
      </c>
      <c r="DO90" s="24">
        <f t="shared" si="63"/>
        <v>0</v>
      </c>
      <c r="DP90" s="24">
        <f t="shared" si="63"/>
        <v>7033333</v>
      </c>
      <c r="DS90" s="48">
        <f t="shared" si="36"/>
        <v>34000000</v>
      </c>
      <c r="DT90" s="48">
        <f t="shared" si="37"/>
        <v>26966667</v>
      </c>
      <c r="DU90" s="168">
        <f t="shared" si="38"/>
        <v>0.79313726470588231</v>
      </c>
    </row>
    <row r="91" spans="1:125" s="47" customFormat="1" ht="20.25" customHeight="1" thickTop="1" thickBot="1" x14ac:dyDescent="0.3">
      <c r="A91" s="83"/>
      <c r="B91" s="253" t="s">
        <v>269</v>
      </c>
      <c r="C91" s="254"/>
      <c r="D91" s="254"/>
      <c r="E91" s="254"/>
      <c r="F91" s="255"/>
      <c r="G91" s="59">
        <f>SUM(G72:G90)</f>
        <v>3546477804</v>
      </c>
      <c r="H91" s="59">
        <f>SUM(H72:H90)</f>
        <v>0</v>
      </c>
      <c r="I91" s="59">
        <f>SUM(I72:I90)</f>
        <v>525230000</v>
      </c>
      <c r="J91" s="59">
        <f>SUM(J72:J90)</f>
        <v>0</v>
      </c>
      <c r="K91" s="59">
        <f>SUM(K72:K89)</f>
        <v>0</v>
      </c>
      <c r="L91" s="59">
        <f t="shared" ref="L91:AB91" si="71">SUM(L72:L90)</f>
        <v>6000000</v>
      </c>
      <c r="M91" s="59">
        <f t="shared" si="71"/>
        <v>0</v>
      </c>
      <c r="N91" s="59">
        <f t="shared" si="71"/>
        <v>0</v>
      </c>
      <c r="O91" s="59">
        <f t="shared" si="71"/>
        <v>0</v>
      </c>
      <c r="P91" s="59">
        <f t="shared" si="71"/>
        <v>0</v>
      </c>
      <c r="Q91" s="59">
        <f t="shared" si="71"/>
        <v>0</v>
      </c>
      <c r="R91" s="59">
        <f t="shared" si="71"/>
        <v>0</v>
      </c>
      <c r="S91" s="59">
        <f t="shared" si="71"/>
        <v>0</v>
      </c>
      <c r="T91" s="59">
        <f t="shared" si="71"/>
        <v>0</v>
      </c>
      <c r="U91" s="59">
        <f t="shared" si="71"/>
        <v>0</v>
      </c>
      <c r="V91" s="59">
        <f t="shared" si="71"/>
        <v>2000000000</v>
      </c>
      <c r="W91" s="59">
        <f t="shared" si="71"/>
        <v>160000000</v>
      </c>
      <c r="X91" s="59">
        <f t="shared" si="71"/>
        <v>0</v>
      </c>
      <c r="Y91" s="59">
        <f t="shared" si="71"/>
        <v>350000000</v>
      </c>
      <c r="Z91" s="59">
        <f t="shared" si="71"/>
        <v>0</v>
      </c>
      <c r="AA91" s="59">
        <f t="shared" si="71"/>
        <v>0</v>
      </c>
      <c r="AB91" s="59">
        <f t="shared" si="71"/>
        <v>505247804</v>
      </c>
      <c r="AC91" s="163">
        <f t="shared" si="66"/>
        <v>0.61255537692912632</v>
      </c>
      <c r="AD91" s="59">
        <f t="shared" ref="AD91:AY91" si="72">SUM(AD72:AD90)</f>
        <v>2172414048</v>
      </c>
      <c r="AE91" s="59">
        <f t="shared" si="72"/>
        <v>0</v>
      </c>
      <c r="AF91" s="59">
        <f t="shared" si="72"/>
        <v>259086205</v>
      </c>
      <c r="AG91" s="59">
        <f t="shared" si="72"/>
        <v>0</v>
      </c>
      <c r="AH91" s="59">
        <f t="shared" si="72"/>
        <v>0</v>
      </c>
      <c r="AI91" s="59">
        <f t="shared" si="72"/>
        <v>0</v>
      </c>
      <c r="AJ91" s="59">
        <f t="shared" si="72"/>
        <v>0</v>
      </c>
      <c r="AK91" s="59">
        <f t="shared" si="72"/>
        <v>0</v>
      </c>
      <c r="AL91" s="59">
        <f t="shared" si="72"/>
        <v>0</v>
      </c>
      <c r="AM91" s="59">
        <f t="shared" si="72"/>
        <v>0</v>
      </c>
      <c r="AN91" s="59">
        <f t="shared" si="72"/>
        <v>0</v>
      </c>
      <c r="AO91" s="59">
        <f t="shared" si="72"/>
        <v>0</v>
      </c>
      <c r="AP91" s="59">
        <f t="shared" si="72"/>
        <v>0</v>
      </c>
      <c r="AQ91" s="59">
        <f t="shared" si="72"/>
        <v>0</v>
      </c>
      <c r="AR91" s="59">
        <f t="shared" si="72"/>
        <v>0</v>
      </c>
      <c r="AS91" s="59">
        <f t="shared" si="72"/>
        <v>1463617711</v>
      </c>
      <c r="AT91" s="59">
        <f t="shared" si="72"/>
        <v>37422752</v>
      </c>
      <c r="AU91" s="59">
        <f t="shared" si="72"/>
        <v>0</v>
      </c>
      <c r="AV91" s="59">
        <f t="shared" si="72"/>
        <v>48240339</v>
      </c>
      <c r="AW91" s="59">
        <f t="shared" si="72"/>
        <v>0</v>
      </c>
      <c r="AX91" s="59">
        <f t="shared" si="72"/>
        <v>0</v>
      </c>
      <c r="AY91" s="59">
        <f t="shared" si="72"/>
        <v>364047041</v>
      </c>
      <c r="AZ91" s="163">
        <f t="shared" si="69"/>
        <v>0.38744462307087368</v>
      </c>
      <c r="BA91" s="59">
        <f t="shared" ref="BA91:BV91" si="73">SUM(BA72:BA90)</f>
        <v>1374063756</v>
      </c>
      <c r="BB91" s="59">
        <f t="shared" si="73"/>
        <v>0</v>
      </c>
      <c r="BC91" s="59">
        <f t="shared" si="73"/>
        <v>266143795</v>
      </c>
      <c r="BD91" s="59">
        <f t="shared" si="73"/>
        <v>0</v>
      </c>
      <c r="BE91" s="59">
        <f t="shared" si="73"/>
        <v>0</v>
      </c>
      <c r="BF91" s="59">
        <f t="shared" si="73"/>
        <v>6000000</v>
      </c>
      <c r="BG91" s="59">
        <f t="shared" si="73"/>
        <v>0</v>
      </c>
      <c r="BH91" s="59">
        <f t="shared" si="73"/>
        <v>0</v>
      </c>
      <c r="BI91" s="59">
        <f t="shared" si="73"/>
        <v>0</v>
      </c>
      <c r="BJ91" s="59">
        <f t="shared" si="73"/>
        <v>0</v>
      </c>
      <c r="BK91" s="59">
        <f t="shared" si="73"/>
        <v>0</v>
      </c>
      <c r="BL91" s="59">
        <f t="shared" si="73"/>
        <v>0</v>
      </c>
      <c r="BM91" s="59">
        <f t="shared" si="73"/>
        <v>0</v>
      </c>
      <c r="BN91" s="59">
        <f t="shared" si="73"/>
        <v>0</v>
      </c>
      <c r="BO91" s="59">
        <f t="shared" si="73"/>
        <v>0</v>
      </c>
      <c r="BP91" s="59">
        <f t="shared" si="73"/>
        <v>536382289</v>
      </c>
      <c r="BQ91" s="59">
        <f t="shared" si="73"/>
        <v>122577248</v>
      </c>
      <c r="BR91" s="59">
        <f t="shared" si="73"/>
        <v>0</v>
      </c>
      <c r="BS91" s="59">
        <f t="shared" si="73"/>
        <v>301759661</v>
      </c>
      <c r="BT91" s="59">
        <f t="shared" si="73"/>
        <v>0</v>
      </c>
      <c r="BU91" s="59">
        <f t="shared" si="73"/>
        <v>0</v>
      </c>
      <c r="BV91" s="59">
        <f t="shared" si="73"/>
        <v>141200763</v>
      </c>
      <c r="BW91" s="163">
        <f t="shared" si="67"/>
        <v>0.53587683105093531</v>
      </c>
      <c r="BX91" s="59">
        <f>SUM(BX72:BX90)</f>
        <v>1900475287</v>
      </c>
      <c r="BY91" s="59">
        <f t="shared" ref="BY91:CP91" si="74">SUM(BY72:BY90)</f>
        <v>0</v>
      </c>
      <c r="BZ91" s="59">
        <f t="shared" si="74"/>
        <v>182496441</v>
      </c>
      <c r="CA91" s="59"/>
      <c r="CB91" s="59">
        <f t="shared" si="74"/>
        <v>0</v>
      </c>
      <c r="CC91" s="59">
        <f t="shared" si="74"/>
        <v>0</v>
      </c>
      <c r="CD91" s="59">
        <f t="shared" si="74"/>
        <v>0</v>
      </c>
      <c r="CE91" s="59">
        <f t="shared" si="74"/>
        <v>0</v>
      </c>
      <c r="CF91" s="59">
        <f t="shared" si="74"/>
        <v>0</v>
      </c>
      <c r="CG91" s="59">
        <f t="shared" si="74"/>
        <v>0</v>
      </c>
      <c r="CH91" s="59">
        <f t="shared" si="74"/>
        <v>0</v>
      </c>
      <c r="CI91" s="59">
        <f t="shared" si="74"/>
        <v>0</v>
      </c>
      <c r="CJ91" s="59">
        <f t="shared" si="74"/>
        <v>0</v>
      </c>
      <c r="CK91" s="59">
        <f t="shared" si="74"/>
        <v>0</v>
      </c>
      <c r="CL91" s="59">
        <f t="shared" si="74"/>
        <v>0</v>
      </c>
      <c r="CM91" s="59">
        <f t="shared" si="74"/>
        <v>1348494764</v>
      </c>
      <c r="CN91" s="59">
        <f t="shared" si="74"/>
        <v>30541472</v>
      </c>
      <c r="CO91" s="59">
        <f t="shared" si="74"/>
        <v>0</v>
      </c>
      <c r="CP91" s="59">
        <f t="shared" si="74"/>
        <v>39993439</v>
      </c>
      <c r="CQ91" s="59">
        <f>SUM(CQ72:CQ90)</f>
        <v>0</v>
      </c>
      <c r="CR91" s="59">
        <f>SUM(CR72:CR90)</f>
        <v>0</v>
      </c>
      <c r="CS91" s="59">
        <f>SUM(CS72:CS90)</f>
        <v>298949171</v>
      </c>
      <c r="CT91" s="163">
        <f t="shared" si="55"/>
        <v>0.46412316894906469</v>
      </c>
      <c r="CU91" s="59">
        <f t="shared" si="40"/>
        <v>1646002517</v>
      </c>
      <c r="CV91" s="59">
        <f t="shared" ref="CV91:DP91" si="75">SUM(CV72:CV90)</f>
        <v>0</v>
      </c>
      <c r="CW91" s="59">
        <f t="shared" si="75"/>
        <v>342733559</v>
      </c>
      <c r="CX91" s="59"/>
      <c r="CY91" s="59">
        <f t="shared" si="75"/>
        <v>0</v>
      </c>
      <c r="CZ91" s="59">
        <f t="shared" si="75"/>
        <v>6000000</v>
      </c>
      <c r="DA91" s="59">
        <f t="shared" si="75"/>
        <v>0</v>
      </c>
      <c r="DB91" s="59">
        <f t="shared" si="75"/>
        <v>0</v>
      </c>
      <c r="DC91" s="59">
        <f t="shared" si="75"/>
        <v>0</v>
      </c>
      <c r="DD91" s="59">
        <f t="shared" si="75"/>
        <v>0</v>
      </c>
      <c r="DE91" s="59">
        <f t="shared" si="75"/>
        <v>0</v>
      </c>
      <c r="DF91" s="59">
        <f t="shared" si="75"/>
        <v>0</v>
      </c>
      <c r="DG91" s="59">
        <f t="shared" si="75"/>
        <v>0</v>
      </c>
      <c r="DH91" s="59">
        <f t="shared" si="75"/>
        <v>0</v>
      </c>
      <c r="DI91" s="59">
        <f t="shared" si="75"/>
        <v>0</v>
      </c>
      <c r="DJ91" s="59">
        <f t="shared" si="75"/>
        <v>651505236</v>
      </c>
      <c r="DK91" s="59">
        <f t="shared" si="75"/>
        <v>129458528</v>
      </c>
      <c r="DL91" s="59">
        <f t="shared" si="75"/>
        <v>0</v>
      </c>
      <c r="DM91" s="59">
        <f t="shared" si="75"/>
        <v>310006561</v>
      </c>
      <c r="DN91" s="59">
        <f t="shared" si="75"/>
        <v>0</v>
      </c>
      <c r="DO91" s="59">
        <f t="shared" si="75"/>
        <v>0</v>
      </c>
      <c r="DP91" s="59">
        <f t="shared" si="75"/>
        <v>206298633</v>
      </c>
      <c r="DR91" s="165" t="s">
        <v>380</v>
      </c>
      <c r="DS91" s="48">
        <f t="shared" si="36"/>
        <v>3546477804</v>
      </c>
      <c r="DT91" s="48">
        <f t="shared" si="37"/>
        <v>1900475287</v>
      </c>
      <c r="DU91" s="168">
        <f t="shared" si="38"/>
        <v>0.53587683105093531</v>
      </c>
    </row>
    <row r="92" spans="1:125" s="47" customFormat="1" ht="30" hidden="1" customHeight="1" thickTop="1" x14ac:dyDescent="0.25">
      <c r="A92" s="196" t="s">
        <v>270</v>
      </c>
      <c r="B92" s="191" t="s">
        <v>271</v>
      </c>
      <c r="C92" s="50" t="s">
        <v>272</v>
      </c>
      <c r="D92" s="32" t="s">
        <v>273</v>
      </c>
      <c r="E92" s="22">
        <v>301</v>
      </c>
      <c r="F92" s="23" t="s">
        <v>274</v>
      </c>
      <c r="G92" s="24">
        <f t="shared" ref="G92:G104" si="76">SUM(H92:AB92)</f>
        <v>36000000</v>
      </c>
      <c r="H92" s="24"/>
      <c r="I92" s="24"/>
      <c r="J92" s="24"/>
      <c r="K92" s="24"/>
      <c r="L92" s="24"/>
      <c r="M92" s="24"/>
      <c r="N92" s="24"/>
      <c r="O92" s="24"/>
      <c r="P92" s="24"/>
      <c r="Q92" s="24"/>
      <c r="R92" s="24"/>
      <c r="S92" s="24"/>
      <c r="T92" s="24"/>
      <c r="U92" s="24"/>
      <c r="V92" s="24"/>
      <c r="W92" s="24"/>
      <c r="X92" s="24"/>
      <c r="Y92" s="24"/>
      <c r="Z92" s="24">
        <v>36000000</v>
      </c>
      <c r="AA92" s="24"/>
      <c r="AB92" s="24"/>
      <c r="AC92" s="25">
        <f t="shared" si="66"/>
        <v>0</v>
      </c>
      <c r="AD92" s="24">
        <f t="shared" ref="AD92:AD104" si="77">SUM(AE92:AY92)</f>
        <v>0</v>
      </c>
      <c r="AE92" s="24"/>
      <c r="AF92" s="24"/>
      <c r="AG92" s="24"/>
      <c r="AH92" s="24"/>
      <c r="AI92" s="24"/>
      <c r="AJ92" s="24"/>
      <c r="AK92" s="24"/>
      <c r="AL92" s="24"/>
      <c r="AM92" s="24"/>
      <c r="AN92" s="24"/>
      <c r="AO92" s="24"/>
      <c r="AP92" s="24"/>
      <c r="AQ92" s="24"/>
      <c r="AR92" s="24"/>
      <c r="AS92" s="24"/>
      <c r="AT92" s="24"/>
      <c r="AU92" s="24"/>
      <c r="AV92" s="24"/>
      <c r="AW92" s="24"/>
      <c r="AX92" s="24"/>
      <c r="AY92" s="24"/>
      <c r="AZ92" s="25">
        <f t="shared" si="69"/>
        <v>1</v>
      </c>
      <c r="BA92" s="24">
        <f t="shared" si="57"/>
        <v>36000000</v>
      </c>
      <c r="BB92" s="24">
        <f t="shared" ref="BB92:BQ104" si="78">H92-AE92</f>
        <v>0</v>
      </c>
      <c r="BC92" s="24">
        <f t="shared" si="78"/>
        <v>0</v>
      </c>
      <c r="BD92" s="24">
        <f t="shared" si="78"/>
        <v>0</v>
      </c>
      <c r="BE92" s="24">
        <f t="shared" si="78"/>
        <v>0</v>
      </c>
      <c r="BF92" s="24">
        <f t="shared" si="78"/>
        <v>0</v>
      </c>
      <c r="BG92" s="24">
        <f t="shared" si="78"/>
        <v>0</v>
      </c>
      <c r="BH92" s="24">
        <f t="shared" si="78"/>
        <v>0</v>
      </c>
      <c r="BI92" s="24">
        <f t="shared" si="78"/>
        <v>0</v>
      </c>
      <c r="BJ92" s="24">
        <f t="shared" si="78"/>
        <v>0</v>
      </c>
      <c r="BK92" s="24">
        <f t="shared" si="78"/>
        <v>0</v>
      </c>
      <c r="BL92" s="24">
        <f t="shared" si="78"/>
        <v>0</v>
      </c>
      <c r="BM92" s="24">
        <f t="shared" si="78"/>
        <v>0</v>
      </c>
      <c r="BN92" s="24">
        <f t="shared" si="78"/>
        <v>0</v>
      </c>
      <c r="BO92" s="24">
        <f t="shared" si="78"/>
        <v>0</v>
      </c>
      <c r="BP92" s="24">
        <f t="shared" si="78"/>
        <v>0</v>
      </c>
      <c r="BQ92" s="24">
        <f t="shared" si="78"/>
        <v>0</v>
      </c>
      <c r="BR92" s="24">
        <f t="shared" ref="BR92:BV104" si="79">X92-AU92</f>
        <v>0</v>
      </c>
      <c r="BS92" s="24">
        <f t="shared" si="79"/>
        <v>0</v>
      </c>
      <c r="BT92" s="24">
        <f t="shared" si="79"/>
        <v>36000000</v>
      </c>
      <c r="BU92" s="24">
        <f t="shared" si="79"/>
        <v>0</v>
      </c>
      <c r="BV92" s="24">
        <f t="shared" si="79"/>
        <v>0</v>
      </c>
      <c r="BW92" s="25">
        <f t="shared" si="67"/>
        <v>0</v>
      </c>
      <c r="BX92" s="24">
        <f t="shared" ref="BX92:BX104" si="80">SUM(BY92:CS92)</f>
        <v>0</v>
      </c>
      <c r="BY92" s="24"/>
      <c r="BZ92" s="24"/>
      <c r="CA92" s="24"/>
      <c r="CB92" s="24"/>
      <c r="CC92" s="24"/>
      <c r="CD92" s="24"/>
      <c r="CE92" s="24"/>
      <c r="CF92" s="24"/>
      <c r="CG92" s="24"/>
      <c r="CH92" s="24"/>
      <c r="CI92" s="24"/>
      <c r="CJ92" s="24"/>
      <c r="CK92" s="24"/>
      <c r="CL92" s="24"/>
      <c r="CM92" s="24"/>
      <c r="CN92" s="24"/>
      <c r="CO92" s="24"/>
      <c r="CP92" s="24"/>
      <c r="CQ92" s="24"/>
      <c r="CR92" s="24"/>
      <c r="CS92" s="24"/>
      <c r="CT92" s="25">
        <f t="shared" si="55"/>
        <v>1</v>
      </c>
      <c r="CU92" s="24">
        <f t="shared" si="40"/>
        <v>36000000</v>
      </c>
      <c r="CV92" s="24">
        <f t="shared" ref="CV92:CX104" si="81">H92-BY92</f>
        <v>0</v>
      </c>
      <c r="CW92" s="24">
        <f t="shared" si="81"/>
        <v>0</v>
      </c>
      <c r="CX92" s="24"/>
      <c r="CY92" s="24">
        <f t="shared" ref="CY92:DN104" si="82">K92-CB92</f>
        <v>0</v>
      </c>
      <c r="CZ92" s="24">
        <f t="shared" si="82"/>
        <v>0</v>
      </c>
      <c r="DA92" s="24">
        <f t="shared" si="82"/>
        <v>0</v>
      </c>
      <c r="DB92" s="24">
        <f t="shared" si="82"/>
        <v>0</v>
      </c>
      <c r="DC92" s="24">
        <f t="shared" si="82"/>
        <v>0</v>
      </c>
      <c r="DD92" s="24">
        <f t="shared" si="82"/>
        <v>0</v>
      </c>
      <c r="DE92" s="24">
        <f t="shared" si="82"/>
        <v>0</v>
      </c>
      <c r="DF92" s="24">
        <f t="shared" si="82"/>
        <v>0</v>
      </c>
      <c r="DG92" s="24">
        <f t="shared" si="82"/>
        <v>0</v>
      </c>
      <c r="DH92" s="24">
        <f t="shared" si="82"/>
        <v>0</v>
      </c>
      <c r="DI92" s="24">
        <f t="shared" si="82"/>
        <v>0</v>
      </c>
      <c r="DJ92" s="24">
        <f t="shared" si="82"/>
        <v>0</v>
      </c>
      <c r="DK92" s="24">
        <f t="shared" si="82"/>
        <v>0</v>
      </c>
      <c r="DL92" s="24">
        <f t="shared" si="82"/>
        <v>0</v>
      </c>
      <c r="DM92" s="24">
        <f t="shared" si="82"/>
        <v>0</v>
      </c>
      <c r="DN92" s="24">
        <f t="shared" si="82"/>
        <v>36000000</v>
      </c>
      <c r="DO92" s="24">
        <f t="shared" ref="DO92:DP104" si="83">AA92-CR92</f>
        <v>0</v>
      </c>
      <c r="DP92" s="24">
        <f t="shared" si="83"/>
        <v>0</v>
      </c>
      <c r="DR92"/>
      <c r="DS92" s="48">
        <f t="shared" si="36"/>
        <v>36000000</v>
      </c>
      <c r="DT92" s="48">
        <f t="shared" si="37"/>
        <v>0</v>
      </c>
      <c r="DU92" s="168">
        <f t="shared" si="38"/>
        <v>0</v>
      </c>
    </row>
    <row r="93" spans="1:125" s="47" customFormat="1" ht="22.5" hidden="1" customHeight="1" x14ac:dyDescent="0.25">
      <c r="A93" s="196"/>
      <c r="B93" s="192"/>
      <c r="C93" s="50" t="s">
        <v>275</v>
      </c>
      <c r="D93" s="32" t="s">
        <v>276</v>
      </c>
      <c r="E93" s="22">
        <v>301</v>
      </c>
      <c r="F93" s="23" t="s">
        <v>274</v>
      </c>
      <c r="G93" s="24">
        <f t="shared" si="76"/>
        <v>100000000</v>
      </c>
      <c r="H93" s="24"/>
      <c r="I93" s="24"/>
      <c r="J93" s="24"/>
      <c r="K93" s="24"/>
      <c r="L93" s="24"/>
      <c r="M93" s="24"/>
      <c r="N93" s="24"/>
      <c r="O93" s="24"/>
      <c r="P93" s="24"/>
      <c r="Q93" s="24"/>
      <c r="R93" s="24"/>
      <c r="S93" s="24"/>
      <c r="T93" s="24"/>
      <c r="U93" s="24"/>
      <c r="V93" s="24"/>
      <c r="W93" s="24"/>
      <c r="X93" s="24"/>
      <c r="Y93" s="24"/>
      <c r="Z93" s="24">
        <v>100000000</v>
      </c>
      <c r="AA93" s="24"/>
      <c r="AB93" s="24"/>
      <c r="AC93" s="25">
        <f t="shared" si="66"/>
        <v>0.91534647000000002</v>
      </c>
      <c r="AD93" s="24">
        <f t="shared" si="77"/>
        <v>91534647</v>
      </c>
      <c r="AE93" s="24"/>
      <c r="AF93" s="24"/>
      <c r="AG93" s="24"/>
      <c r="AH93" s="24"/>
      <c r="AI93" s="24"/>
      <c r="AJ93" s="24"/>
      <c r="AK93" s="24"/>
      <c r="AL93" s="24"/>
      <c r="AM93" s="24"/>
      <c r="AN93" s="24"/>
      <c r="AO93" s="24"/>
      <c r="AP93" s="24"/>
      <c r="AQ93" s="24"/>
      <c r="AR93" s="24"/>
      <c r="AS93" s="24"/>
      <c r="AT93" s="24"/>
      <c r="AU93" s="24"/>
      <c r="AV93" s="24"/>
      <c r="AW93" s="24">
        <f>+'[1]FEBRERO 2018'!$AB$263</f>
        <v>91534647</v>
      </c>
      <c r="AX93" s="24"/>
      <c r="AY93" s="24"/>
      <c r="AZ93" s="25">
        <f t="shared" si="69"/>
        <v>8.4653529999999977E-2</v>
      </c>
      <c r="BA93" s="24">
        <f t="shared" si="57"/>
        <v>8465353</v>
      </c>
      <c r="BB93" s="24">
        <f t="shared" si="78"/>
        <v>0</v>
      </c>
      <c r="BC93" s="24">
        <f t="shared" si="78"/>
        <v>0</v>
      </c>
      <c r="BD93" s="24">
        <f t="shared" si="78"/>
        <v>0</v>
      </c>
      <c r="BE93" s="24">
        <f t="shared" si="78"/>
        <v>0</v>
      </c>
      <c r="BF93" s="24">
        <f t="shared" si="78"/>
        <v>0</v>
      </c>
      <c r="BG93" s="24">
        <f t="shared" si="78"/>
        <v>0</v>
      </c>
      <c r="BH93" s="24">
        <f t="shared" si="78"/>
        <v>0</v>
      </c>
      <c r="BI93" s="24">
        <f t="shared" si="78"/>
        <v>0</v>
      </c>
      <c r="BJ93" s="24">
        <f t="shared" si="78"/>
        <v>0</v>
      </c>
      <c r="BK93" s="24">
        <f t="shared" si="78"/>
        <v>0</v>
      </c>
      <c r="BL93" s="24">
        <f t="shared" si="78"/>
        <v>0</v>
      </c>
      <c r="BM93" s="24">
        <f t="shared" si="78"/>
        <v>0</v>
      </c>
      <c r="BN93" s="24">
        <f t="shared" si="78"/>
        <v>0</v>
      </c>
      <c r="BO93" s="24">
        <f t="shared" si="78"/>
        <v>0</v>
      </c>
      <c r="BP93" s="24">
        <f t="shared" si="78"/>
        <v>0</v>
      </c>
      <c r="BQ93" s="24">
        <f t="shared" si="78"/>
        <v>0</v>
      </c>
      <c r="BR93" s="24">
        <f t="shared" si="79"/>
        <v>0</v>
      </c>
      <c r="BS93" s="24">
        <f t="shared" si="79"/>
        <v>0</v>
      </c>
      <c r="BT93" s="24">
        <f t="shared" si="79"/>
        <v>8465353</v>
      </c>
      <c r="BU93" s="24">
        <f t="shared" si="79"/>
        <v>0</v>
      </c>
      <c r="BV93" s="24">
        <f t="shared" si="79"/>
        <v>0</v>
      </c>
      <c r="BW93" s="25">
        <f t="shared" si="67"/>
        <v>0.76411267000000005</v>
      </c>
      <c r="BX93" s="24">
        <f t="shared" si="80"/>
        <v>76411267</v>
      </c>
      <c r="BY93" s="24"/>
      <c r="BZ93" s="24"/>
      <c r="CA93" s="24"/>
      <c r="CB93" s="24"/>
      <c r="CC93" s="24"/>
      <c r="CD93" s="24"/>
      <c r="CE93" s="24"/>
      <c r="CF93" s="24"/>
      <c r="CG93" s="24"/>
      <c r="CH93" s="24"/>
      <c r="CI93" s="24"/>
      <c r="CJ93" s="24"/>
      <c r="CK93" s="24"/>
      <c r="CL93" s="24"/>
      <c r="CM93" s="24"/>
      <c r="CN93" s="24"/>
      <c r="CO93" s="24"/>
      <c r="CP93" s="24"/>
      <c r="CQ93" s="24">
        <f>+'[1]FEBRERO 2018'!$H$261</f>
        <v>76411267</v>
      </c>
      <c r="CR93" s="24"/>
      <c r="CS93" s="24"/>
      <c r="CT93" s="25">
        <f t="shared" si="55"/>
        <v>0.23588732999999995</v>
      </c>
      <c r="CU93" s="24">
        <f t="shared" si="40"/>
        <v>23588733</v>
      </c>
      <c r="CV93" s="24">
        <f t="shared" si="81"/>
        <v>0</v>
      </c>
      <c r="CW93" s="24">
        <f t="shared" si="81"/>
        <v>0</v>
      </c>
      <c r="CX93" s="24"/>
      <c r="CY93" s="24">
        <f t="shared" si="82"/>
        <v>0</v>
      </c>
      <c r="CZ93" s="24">
        <f t="shared" si="82"/>
        <v>0</v>
      </c>
      <c r="DA93" s="24">
        <f t="shared" si="82"/>
        <v>0</v>
      </c>
      <c r="DB93" s="24">
        <f t="shared" si="82"/>
        <v>0</v>
      </c>
      <c r="DC93" s="24">
        <f t="shared" si="82"/>
        <v>0</v>
      </c>
      <c r="DD93" s="24">
        <f t="shared" si="82"/>
        <v>0</v>
      </c>
      <c r="DE93" s="24">
        <f t="shared" si="82"/>
        <v>0</v>
      </c>
      <c r="DF93" s="24">
        <f t="shared" si="82"/>
        <v>0</v>
      </c>
      <c r="DG93" s="24">
        <f t="shared" si="82"/>
        <v>0</v>
      </c>
      <c r="DH93" s="24">
        <f t="shared" si="82"/>
        <v>0</v>
      </c>
      <c r="DI93" s="24">
        <f t="shared" si="82"/>
        <v>0</v>
      </c>
      <c r="DJ93" s="24">
        <f t="shared" si="82"/>
        <v>0</v>
      </c>
      <c r="DK93" s="24">
        <f t="shared" si="82"/>
        <v>0</v>
      </c>
      <c r="DL93" s="24">
        <f t="shared" si="82"/>
        <v>0</v>
      </c>
      <c r="DM93" s="24">
        <f t="shared" si="82"/>
        <v>0</v>
      </c>
      <c r="DN93" s="24">
        <f t="shared" si="82"/>
        <v>23588733</v>
      </c>
      <c r="DO93" s="24">
        <f t="shared" si="83"/>
        <v>0</v>
      </c>
      <c r="DP93" s="24">
        <f t="shared" si="83"/>
        <v>0</v>
      </c>
      <c r="DR93"/>
      <c r="DS93" s="48">
        <f t="shared" si="36"/>
        <v>100000000</v>
      </c>
      <c r="DT93" s="48">
        <f t="shared" si="37"/>
        <v>76411267</v>
      </c>
      <c r="DU93" s="168">
        <f t="shared" si="38"/>
        <v>0.76411267000000005</v>
      </c>
    </row>
    <row r="94" spans="1:125" s="47" customFormat="1" ht="29.25" hidden="1" customHeight="1" x14ac:dyDescent="0.25">
      <c r="A94" s="196"/>
      <c r="B94" s="192"/>
      <c r="C94" s="50" t="s">
        <v>277</v>
      </c>
      <c r="D94" s="32" t="s">
        <v>278</v>
      </c>
      <c r="E94" s="22">
        <v>301</v>
      </c>
      <c r="F94" s="23" t="s">
        <v>274</v>
      </c>
      <c r="G94" s="24">
        <f t="shared" si="76"/>
        <v>32000000</v>
      </c>
      <c r="H94" s="24"/>
      <c r="I94" s="24"/>
      <c r="J94" s="24"/>
      <c r="K94" s="24"/>
      <c r="L94" s="24"/>
      <c r="M94" s="24"/>
      <c r="N94" s="24"/>
      <c r="O94" s="24"/>
      <c r="P94" s="24"/>
      <c r="Q94" s="24"/>
      <c r="R94" s="24"/>
      <c r="S94" s="24"/>
      <c r="T94" s="24"/>
      <c r="U94" s="24"/>
      <c r="V94" s="24"/>
      <c r="W94" s="24"/>
      <c r="X94" s="24"/>
      <c r="Y94" s="24"/>
      <c r="Z94" s="24">
        <v>32000000</v>
      </c>
      <c r="AA94" s="24"/>
      <c r="AB94" s="24"/>
      <c r="AC94" s="25">
        <f t="shared" si="66"/>
        <v>0.340034</v>
      </c>
      <c r="AD94" s="24">
        <f t="shared" si="77"/>
        <v>10881088</v>
      </c>
      <c r="AE94" s="24"/>
      <c r="AF94" s="24"/>
      <c r="AG94" s="24"/>
      <c r="AH94" s="24"/>
      <c r="AI94" s="24"/>
      <c r="AJ94" s="24"/>
      <c r="AK94" s="24"/>
      <c r="AL94" s="24"/>
      <c r="AM94" s="24"/>
      <c r="AN94" s="24"/>
      <c r="AO94" s="24"/>
      <c r="AP94" s="24"/>
      <c r="AQ94" s="24"/>
      <c r="AR94" s="24"/>
      <c r="AS94" s="24"/>
      <c r="AT94" s="24"/>
      <c r="AU94" s="24"/>
      <c r="AV94" s="24"/>
      <c r="AW94" s="24">
        <f>+'[2]ENERO 2018'!$AB$252</f>
        <v>10881088</v>
      </c>
      <c r="AX94" s="24"/>
      <c r="AY94" s="24"/>
      <c r="AZ94" s="25">
        <f t="shared" si="69"/>
        <v>0.65996600000000005</v>
      </c>
      <c r="BA94" s="24">
        <f t="shared" si="57"/>
        <v>21118912</v>
      </c>
      <c r="BB94" s="24">
        <f t="shared" si="78"/>
        <v>0</v>
      </c>
      <c r="BC94" s="24">
        <f t="shared" si="78"/>
        <v>0</v>
      </c>
      <c r="BD94" s="24">
        <f t="shared" si="78"/>
        <v>0</v>
      </c>
      <c r="BE94" s="24">
        <f t="shared" si="78"/>
        <v>0</v>
      </c>
      <c r="BF94" s="24">
        <f t="shared" si="78"/>
        <v>0</v>
      </c>
      <c r="BG94" s="24">
        <f t="shared" si="78"/>
        <v>0</v>
      </c>
      <c r="BH94" s="24">
        <f t="shared" si="78"/>
        <v>0</v>
      </c>
      <c r="BI94" s="24">
        <f t="shared" si="78"/>
        <v>0</v>
      </c>
      <c r="BJ94" s="24">
        <f t="shared" si="78"/>
        <v>0</v>
      </c>
      <c r="BK94" s="24">
        <f t="shared" si="78"/>
        <v>0</v>
      </c>
      <c r="BL94" s="24">
        <f t="shared" si="78"/>
        <v>0</v>
      </c>
      <c r="BM94" s="24">
        <f t="shared" si="78"/>
        <v>0</v>
      </c>
      <c r="BN94" s="24">
        <f t="shared" si="78"/>
        <v>0</v>
      </c>
      <c r="BO94" s="24">
        <f t="shared" si="78"/>
        <v>0</v>
      </c>
      <c r="BP94" s="24">
        <f t="shared" si="78"/>
        <v>0</v>
      </c>
      <c r="BQ94" s="24">
        <f t="shared" si="78"/>
        <v>0</v>
      </c>
      <c r="BR94" s="24">
        <f t="shared" si="79"/>
        <v>0</v>
      </c>
      <c r="BS94" s="24">
        <f t="shared" si="79"/>
        <v>0</v>
      </c>
      <c r="BT94" s="24">
        <f t="shared" si="79"/>
        <v>21118912</v>
      </c>
      <c r="BU94" s="24">
        <f t="shared" si="79"/>
        <v>0</v>
      </c>
      <c r="BV94" s="24">
        <f t="shared" si="79"/>
        <v>0</v>
      </c>
      <c r="BW94" s="25">
        <f t="shared" si="67"/>
        <v>0.30808449999999998</v>
      </c>
      <c r="BX94" s="24">
        <f t="shared" si="80"/>
        <v>9858704</v>
      </c>
      <c r="BY94" s="24"/>
      <c r="BZ94" s="24"/>
      <c r="CA94" s="24"/>
      <c r="CB94" s="24"/>
      <c r="CC94" s="24"/>
      <c r="CD94" s="24"/>
      <c r="CE94" s="24"/>
      <c r="CF94" s="24"/>
      <c r="CG94" s="24"/>
      <c r="CH94" s="24"/>
      <c r="CI94" s="24"/>
      <c r="CJ94" s="24"/>
      <c r="CK94" s="24"/>
      <c r="CL94" s="24"/>
      <c r="CM94" s="24"/>
      <c r="CN94" s="24"/>
      <c r="CO94" s="24"/>
      <c r="CP94" s="24"/>
      <c r="CQ94" s="24">
        <f>+'[1]FEBRERO 2018'!$H$282</f>
        <v>9858704</v>
      </c>
      <c r="CR94" s="24"/>
      <c r="CS94" s="24"/>
      <c r="CT94" s="25">
        <f t="shared" si="55"/>
        <v>0.69191550000000002</v>
      </c>
      <c r="CU94" s="24">
        <f t="shared" si="40"/>
        <v>22141296</v>
      </c>
      <c r="CV94" s="24">
        <f t="shared" si="81"/>
        <v>0</v>
      </c>
      <c r="CW94" s="24">
        <f t="shared" si="81"/>
        <v>0</v>
      </c>
      <c r="CX94" s="24"/>
      <c r="CY94" s="24">
        <f t="shared" si="82"/>
        <v>0</v>
      </c>
      <c r="CZ94" s="24">
        <f t="shared" si="82"/>
        <v>0</v>
      </c>
      <c r="DA94" s="24">
        <f t="shared" si="82"/>
        <v>0</v>
      </c>
      <c r="DB94" s="24">
        <f t="shared" si="82"/>
        <v>0</v>
      </c>
      <c r="DC94" s="24">
        <f t="shared" si="82"/>
        <v>0</v>
      </c>
      <c r="DD94" s="24">
        <f t="shared" si="82"/>
        <v>0</v>
      </c>
      <c r="DE94" s="24">
        <f t="shared" si="82"/>
        <v>0</v>
      </c>
      <c r="DF94" s="24">
        <f t="shared" si="82"/>
        <v>0</v>
      </c>
      <c r="DG94" s="24">
        <f t="shared" si="82"/>
        <v>0</v>
      </c>
      <c r="DH94" s="24">
        <f t="shared" si="82"/>
        <v>0</v>
      </c>
      <c r="DI94" s="24">
        <f t="shared" si="82"/>
        <v>0</v>
      </c>
      <c r="DJ94" s="24">
        <f t="shared" si="82"/>
        <v>0</v>
      </c>
      <c r="DK94" s="24">
        <f t="shared" si="82"/>
        <v>0</v>
      </c>
      <c r="DL94" s="24">
        <f t="shared" si="82"/>
        <v>0</v>
      </c>
      <c r="DM94" s="24">
        <f t="shared" si="82"/>
        <v>0</v>
      </c>
      <c r="DN94" s="24">
        <f t="shared" si="82"/>
        <v>22141296</v>
      </c>
      <c r="DO94" s="24">
        <f t="shared" si="83"/>
        <v>0</v>
      </c>
      <c r="DP94" s="24">
        <f t="shared" si="83"/>
        <v>0</v>
      </c>
      <c r="DR94"/>
      <c r="DS94" s="48">
        <f t="shared" si="36"/>
        <v>32000000</v>
      </c>
      <c r="DT94" s="48">
        <f t="shared" si="37"/>
        <v>9858704</v>
      </c>
      <c r="DU94" s="168">
        <f t="shared" si="38"/>
        <v>0.30808449999999998</v>
      </c>
    </row>
    <row r="95" spans="1:125" ht="51.75" hidden="1" customHeight="1" x14ac:dyDescent="0.25">
      <c r="A95" s="196"/>
      <c r="B95" s="67" t="s">
        <v>279</v>
      </c>
      <c r="C95" s="84" t="s">
        <v>280</v>
      </c>
      <c r="D95" s="21" t="s">
        <v>281</v>
      </c>
      <c r="E95" s="22">
        <v>301</v>
      </c>
      <c r="F95" s="23" t="s">
        <v>282</v>
      </c>
      <c r="G95" s="24">
        <f t="shared" si="76"/>
        <v>303500000</v>
      </c>
      <c r="H95" s="24"/>
      <c r="I95" s="24"/>
      <c r="J95" s="24"/>
      <c r="K95" s="24"/>
      <c r="L95" s="24"/>
      <c r="M95" s="24"/>
      <c r="N95" s="24"/>
      <c r="O95" s="24"/>
      <c r="P95" s="24"/>
      <c r="Q95" s="24"/>
      <c r="R95" s="24"/>
      <c r="S95" s="24"/>
      <c r="T95" s="24"/>
      <c r="U95" s="24"/>
      <c r="V95" s="24"/>
      <c r="W95" s="24"/>
      <c r="X95" s="24"/>
      <c r="Y95" s="24">
        <v>300000000</v>
      </c>
      <c r="Z95" s="24"/>
      <c r="AA95" s="24"/>
      <c r="AB95" s="24">
        <v>3500000</v>
      </c>
      <c r="AC95" s="25">
        <f t="shared" si="66"/>
        <v>0.82202321252059307</v>
      </c>
      <c r="AD95" s="24">
        <f t="shared" si="77"/>
        <v>249484045</v>
      </c>
      <c r="AE95" s="24"/>
      <c r="AF95" s="24"/>
      <c r="AG95" s="24"/>
      <c r="AH95" s="24"/>
      <c r="AI95" s="24"/>
      <c r="AJ95" s="24"/>
      <c r="AK95" s="24"/>
      <c r="AL95" s="24"/>
      <c r="AM95" s="24"/>
      <c r="AN95" s="24"/>
      <c r="AO95" s="24"/>
      <c r="AP95" s="24"/>
      <c r="AQ95" s="24"/>
      <c r="AR95" s="24"/>
      <c r="AS95" s="24"/>
      <c r="AT95" s="24"/>
      <c r="AU95" s="24"/>
      <c r="AV95" s="24">
        <f>+'[1]FEBRERO 2018'!$AA$293</f>
        <v>249484045</v>
      </c>
      <c r="AW95" s="24"/>
      <c r="AX95" s="24"/>
      <c r="AY95" s="24"/>
      <c r="AZ95" s="25">
        <f t="shared" si="69"/>
        <v>0.17797678747940693</v>
      </c>
      <c r="BA95" s="24">
        <f t="shared" si="57"/>
        <v>54015955</v>
      </c>
      <c r="BB95" s="24">
        <f t="shared" si="78"/>
        <v>0</v>
      </c>
      <c r="BC95" s="24">
        <f t="shared" si="78"/>
        <v>0</v>
      </c>
      <c r="BD95" s="24">
        <f t="shared" si="78"/>
        <v>0</v>
      </c>
      <c r="BE95" s="24">
        <f t="shared" si="78"/>
        <v>0</v>
      </c>
      <c r="BF95" s="24">
        <f t="shared" si="78"/>
        <v>0</v>
      </c>
      <c r="BG95" s="24">
        <f t="shared" si="78"/>
        <v>0</v>
      </c>
      <c r="BH95" s="24">
        <f t="shared" si="78"/>
        <v>0</v>
      </c>
      <c r="BI95" s="24">
        <f t="shared" si="78"/>
        <v>0</v>
      </c>
      <c r="BJ95" s="24">
        <f t="shared" si="78"/>
        <v>0</v>
      </c>
      <c r="BK95" s="24">
        <f t="shared" si="78"/>
        <v>0</v>
      </c>
      <c r="BL95" s="24">
        <f t="shared" si="78"/>
        <v>0</v>
      </c>
      <c r="BM95" s="24">
        <f t="shared" si="78"/>
        <v>0</v>
      </c>
      <c r="BN95" s="24">
        <f t="shared" si="78"/>
        <v>0</v>
      </c>
      <c r="BO95" s="24">
        <f t="shared" si="78"/>
        <v>0</v>
      </c>
      <c r="BP95" s="24">
        <f t="shared" si="78"/>
        <v>0</v>
      </c>
      <c r="BQ95" s="24">
        <f t="shared" si="78"/>
        <v>0</v>
      </c>
      <c r="BR95" s="24">
        <f t="shared" si="79"/>
        <v>0</v>
      </c>
      <c r="BS95" s="24">
        <f t="shared" si="79"/>
        <v>50515955</v>
      </c>
      <c r="BT95" s="24">
        <f t="shared" si="79"/>
        <v>0</v>
      </c>
      <c r="BU95" s="24">
        <f t="shared" si="79"/>
        <v>0</v>
      </c>
      <c r="BV95" s="24">
        <f t="shared" si="79"/>
        <v>3500000</v>
      </c>
      <c r="BW95" s="25">
        <f t="shared" si="67"/>
        <v>0.50308856672158153</v>
      </c>
      <c r="BX95" s="24">
        <f t="shared" si="80"/>
        <v>152687380</v>
      </c>
      <c r="BY95" s="24"/>
      <c r="BZ95" s="24"/>
      <c r="CA95" s="24"/>
      <c r="CB95" s="24"/>
      <c r="CC95" s="24"/>
      <c r="CD95" s="24"/>
      <c r="CE95" s="24"/>
      <c r="CF95" s="24"/>
      <c r="CG95" s="24"/>
      <c r="CH95" s="24"/>
      <c r="CI95" s="24"/>
      <c r="CJ95" s="24"/>
      <c r="CK95" s="24"/>
      <c r="CL95" s="24"/>
      <c r="CM95" s="24"/>
      <c r="CN95" s="24"/>
      <c r="CO95" s="24"/>
      <c r="CP95" s="24">
        <f>+'[1]FEBRERO 2018'!$H$291</f>
        <v>152687380</v>
      </c>
      <c r="CQ95" s="24"/>
      <c r="CR95" s="24"/>
      <c r="CS95" s="24"/>
      <c r="CT95" s="25">
        <f t="shared" si="55"/>
        <v>0.49691143327841847</v>
      </c>
      <c r="CU95" s="24">
        <f t="shared" si="40"/>
        <v>150812620</v>
      </c>
      <c r="CV95" s="24">
        <f t="shared" si="81"/>
        <v>0</v>
      </c>
      <c r="CW95" s="24">
        <f t="shared" si="81"/>
        <v>0</v>
      </c>
      <c r="CX95" s="24"/>
      <c r="CY95" s="24">
        <f t="shared" si="82"/>
        <v>0</v>
      </c>
      <c r="CZ95" s="24">
        <f t="shared" si="82"/>
        <v>0</v>
      </c>
      <c r="DA95" s="24">
        <f t="shared" si="82"/>
        <v>0</v>
      </c>
      <c r="DB95" s="24">
        <f t="shared" si="82"/>
        <v>0</v>
      </c>
      <c r="DC95" s="24">
        <f t="shared" si="82"/>
        <v>0</v>
      </c>
      <c r="DD95" s="24">
        <f t="shared" si="82"/>
        <v>0</v>
      </c>
      <c r="DE95" s="24">
        <f t="shared" si="82"/>
        <v>0</v>
      </c>
      <c r="DF95" s="24">
        <f t="shared" si="82"/>
        <v>0</v>
      </c>
      <c r="DG95" s="24">
        <f t="shared" si="82"/>
        <v>0</v>
      </c>
      <c r="DH95" s="24">
        <f t="shared" si="82"/>
        <v>0</v>
      </c>
      <c r="DI95" s="24">
        <f t="shared" si="82"/>
        <v>0</v>
      </c>
      <c r="DJ95" s="24">
        <f t="shared" si="82"/>
        <v>0</v>
      </c>
      <c r="DK95" s="24">
        <f t="shared" si="82"/>
        <v>0</v>
      </c>
      <c r="DL95" s="24">
        <f t="shared" si="82"/>
        <v>0</v>
      </c>
      <c r="DM95" s="24">
        <f t="shared" si="82"/>
        <v>147312620</v>
      </c>
      <c r="DN95" s="24">
        <f t="shared" si="82"/>
        <v>0</v>
      </c>
      <c r="DO95" s="24">
        <f t="shared" si="83"/>
        <v>0</v>
      </c>
      <c r="DP95" s="24">
        <f t="shared" si="83"/>
        <v>3500000</v>
      </c>
      <c r="DS95" s="48">
        <f t="shared" si="36"/>
        <v>303500000</v>
      </c>
      <c r="DT95" s="48">
        <f t="shared" si="37"/>
        <v>152687380</v>
      </c>
      <c r="DU95" s="168">
        <f t="shared" si="38"/>
        <v>0.50308856672158153</v>
      </c>
    </row>
    <row r="96" spans="1:125" ht="50.25" hidden="1" customHeight="1" x14ac:dyDescent="0.25">
      <c r="A96" s="196"/>
      <c r="B96" s="53" t="s">
        <v>283</v>
      </c>
      <c r="C96" s="50" t="s">
        <v>284</v>
      </c>
      <c r="D96" s="21" t="s">
        <v>285</v>
      </c>
      <c r="E96" s="22">
        <v>301</v>
      </c>
      <c r="F96" s="23" t="s">
        <v>282</v>
      </c>
      <c r="G96" s="24">
        <f t="shared" si="76"/>
        <v>310500000</v>
      </c>
      <c r="H96" s="24"/>
      <c r="I96" s="24"/>
      <c r="J96" s="24"/>
      <c r="K96" s="24"/>
      <c r="L96" s="24"/>
      <c r="M96" s="24"/>
      <c r="N96" s="24"/>
      <c r="O96" s="24"/>
      <c r="P96" s="24"/>
      <c r="Q96" s="24"/>
      <c r="R96" s="24"/>
      <c r="S96" s="24"/>
      <c r="T96" s="24"/>
      <c r="U96" s="24"/>
      <c r="V96" s="24"/>
      <c r="W96" s="24"/>
      <c r="X96" s="24"/>
      <c r="Y96" s="24">
        <v>300000000</v>
      </c>
      <c r="Z96" s="24"/>
      <c r="AA96" s="24"/>
      <c r="AB96" s="24">
        <v>10500000</v>
      </c>
      <c r="AC96" s="25">
        <f t="shared" si="66"/>
        <v>0.96386874074074069</v>
      </c>
      <c r="AD96" s="24">
        <f t="shared" si="77"/>
        <v>299281244</v>
      </c>
      <c r="AE96" s="24"/>
      <c r="AF96" s="24"/>
      <c r="AG96" s="24"/>
      <c r="AH96" s="24"/>
      <c r="AI96" s="24"/>
      <c r="AJ96" s="24"/>
      <c r="AK96" s="24"/>
      <c r="AL96" s="24"/>
      <c r="AM96" s="24"/>
      <c r="AN96" s="24"/>
      <c r="AO96" s="24"/>
      <c r="AP96" s="24"/>
      <c r="AQ96" s="24"/>
      <c r="AR96" s="24"/>
      <c r="AS96" s="24"/>
      <c r="AT96" s="24"/>
      <c r="AU96" s="24"/>
      <c r="AV96" s="24">
        <f>+'[2]ENERO 2018'!$AA$288</f>
        <v>299281244</v>
      </c>
      <c r="AW96" s="24"/>
      <c r="AX96" s="24"/>
      <c r="AY96" s="24"/>
      <c r="AZ96" s="25">
        <f t="shared" si="69"/>
        <v>3.6131259259259307E-2</v>
      </c>
      <c r="BA96" s="24">
        <f t="shared" si="57"/>
        <v>11218756</v>
      </c>
      <c r="BB96" s="24">
        <f t="shared" si="78"/>
        <v>0</v>
      </c>
      <c r="BC96" s="24">
        <f t="shared" si="78"/>
        <v>0</v>
      </c>
      <c r="BD96" s="24">
        <f t="shared" si="78"/>
        <v>0</v>
      </c>
      <c r="BE96" s="24">
        <f t="shared" si="78"/>
        <v>0</v>
      </c>
      <c r="BF96" s="24">
        <f t="shared" si="78"/>
        <v>0</v>
      </c>
      <c r="BG96" s="24">
        <f t="shared" si="78"/>
        <v>0</v>
      </c>
      <c r="BH96" s="24">
        <f t="shared" si="78"/>
        <v>0</v>
      </c>
      <c r="BI96" s="24">
        <f t="shared" si="78"/>
        <v>0</v>
      </c>
      <c r="BJ96" s="24">
        <f t="shared" si="78"/>
        <v>0</v>
      </c>
      <c r="BK96" s="24">
        <f t="shared" si="78"/>
        <v>0</v>
      </c>
      <c r="BL96" s="24">
        <f t="shared" si="78"/>
        <v>0</v>
      </c>
      <c r="BM96" s="24">
        <f t="shared" si="78"/>
        <v>0</v>
      </c>
      <c r="BN96" s="24">
        <f t="shared" si="78"/>
        <v>0</v>
      </c>
      <c r="BO96" s="24">
        <f t="shared" si="78"/>
        <v>0</v>
      </c>
      <c r="BP96" s="24">
        <f t="shared" si="78"/>
        <v>0</v>
      </c>
      <c r="BQ96" s="24">
        <f t="shared" si="78"/>
        <v>0</v>
      </c>
      <c r="BR96" s="24">
        <f t="shared" si="79"/>
        <v>0</v>
      </c>
      <c r="BS96" s="24">
        <f t="shared" si="79"/>
        <v>718756</v>
      </c>
      <c r="BT96" s="24">
        <f t="shared" si="79"/>
        <v>0</v>
      </c>
      <c r="BU96" s="24">
        <f t="shared" si="79"/>
        <v>0</v>
      </c>
      <c r="BV96" s="24">
        <f t="shared" si="79"/>
        <v>10500000</v>
      </c>
      <c r="BW96" s="25">
        <f t="shared" si="67"/>
        <v>0.82630603864734298</v>
      </c>
      <c r="BX96" s="24">
        <f t="shared" si="80"/>
        <v>256568025</v>
      </c>
      <c r="BY96" s="24"/>
      <c r="BZ96" s="24"/>
      <c r="CA96" s="24"/>
      <c r="CB96" s="24"/>
      <c r="CC96" s="24"/>
      <c r="CD96" s="24"/>
      <c r="CE96" s="24"/>
      <c r="CF96" s="24"/>
      <c r="CG96" s="24"/>
      <c r="CH96" s="24"/>
      <c r="CI96" s="24"/>
      <c r="CJ96" s="24"/>
      <c r="CK96" s="24"/>
      <c r="CL96" s="24"/>
      <c r="CM96" s="24"/>
      <c r="CN96" s="24"/>
      <c r="CO96" s="24"/>
      <c r="CP96" s="24">
        <f>+'[1]FEBRERO 2018'!$H$322</f>
        <v>256568025</v>
      </c>
      <c r="CQ96" s="24"/>
      <c r="CR96" s="24"/>
      <c r="CS96" s="24"/>
      <c r="CT96" s="25">
        <f t="shared" si="55"/>
        <v>0.17369396135265702</v>
      </c>
      <c r="CU96" s="24">
        <f t="shared" si="40"/>
        <v>53931975</v>
      </c>
      <c r="CV96" s="24">
        <f t="shared" si="81"/>
        <v>0</v>
      </c>
      <c r="CW96" s="24">
        <f t="shared" si="81"/>
        <v>0</v>
      </c>
      <c r="CX96" s="24"/>
      <c r="CY96" s="24">
        <f t="shared" si="82"/>
        <v>0</v>
      </c>
      <c r="CZ96" s="24">
        <f t="shared" si="82"/>
        <v>0</v>
      </c>
      <c r="DA96" s="24">
        <f t="shared" si="82"/>
        <v>0</v>
      </c>
      <c r="DB96" s="24">
        <f t="shared" si="82"/>
        <v>0</v>
      </c>
      <c r="DC96" s="24">
        <f t="shared" si="82"/>
        <v>0</v>
      </c>
      <c r="DD96" s="24">
        <f t="shared" si="82"/>
        <v>0</v>
      </c>
      <c r="DE96" s="24">
        <f t="shared" si="82"/>
        <v>0</v>
      </c>
      <c r="DF96" s="24">
        <f t="shared" si="82"/>
        <v>0</v>
      </c>
      <c r="DG96" s="24">
        <f t="shared" si="82"/>
        <v>0</v>
      </c>
      <c r="DH96" s="24">
        <f t="shared" si="82"/>
        <v>0</v>
      </c>
      <c r="DI96" s="24">
        <f t="shared" si="82"/>
        <v>0</v>
      </c>
      <c r="DJ96" s="24">
        <f t="shared" si="82"/>
        <v>0</v>
      </c>
      <c r="DK96" s="24">
        <f t="shared" si="82"/>
        <v>0</v>
      </c>
      <c r="DL96" s="24">
        <f t="shared" si="82"/>
        <v>0</v>
      </c>
      <c r="DM96" s="24">
        <f t="shared" si="82"/>
        <v>43431975</v>
      </c>
      <c r="DN96" s="24">
        <f t="shared" si="82"/>
        <v>0</v>
      </c>
      <c r="DO96" s="24">
        <f t="shared" si="83"/>
        <v>0</v>
      </c>
      <c r="DP96" s="24">
        <f t="shared" si="83"/>
        <v>10500000</v>
      </c>
      <c r="DS96" s="48">
        <f t="shared" si="36"/>
        <v>310500000</v>
      </c>
      <c r="DT96" s="48">
        <f t="shared" si="37"/>
        <v>256568025</v>
      </c>
      <c r="DU96" s="168">
        <f t="shared" si="38"/>
        <v>0.82630603864734298</v>
      </c>
    </row>
    <row r="97" spans="1:125" ht="78" hidden="1" customHeight="1" x14ac:dyDescent="0.25">
      <c r="A97" s="196"/>
      <c r="B97" s="194" t="s">
        <v>286</v>
      </c>
      <c r="C97" s="50" t="s">
        <v>287</v>
      </c>
      <c r="D97" s="21" t="s">
        <v>288</v>
      </c>
      <c r="E97" s="22">
        <v>301</v>
      </c>
      <c r="F97" s="23" t="s">
        <v>289</v>
      </c>
      <c r="G97" s="24">
        <f t="shared" si="76"/>
        <v>86145765</v>
      </c>
      <c r="H97" s="24"/>
      <c r="I97" s="24"/>
      <c r="J97" s="24"/>
      <c r="K97" s="24"/>
      <c r="L97" s="24"/>
      <c r="M97" s="24"/>
      <c r="N97" s="24"/>
      <c r="O97" s="24"/>
      <c r="P97" s="24"/>
      <c r="Q97" s="24"/>
      <c r="R97" s="24"/>
      <c r="S97" s="24"/>
      <c r="T97" s="24"/>
      <c r="U97" s="24"/>
      <c r="V97" s="24"/>
      <c r="W97" s="24"/>
      <c r="X97" s="24"/>
      <c r="Y97" s="24"/>
      <c r="Z97" s="24">
        <v>40000000</v>
      </c>
      <c r="AA97" s="24"/>
      <c r="AB97" s="24">
        <f>44000000+2145765</f>
        <v>46145765</v>
      </c>
      <c r="AC97" s="25">
        <f t="shared" si="66"/>
        <v>0.27859756077388131</v>
      </c>
      <c r="AD97" s="24">
        <f t="shared" si="77"/>
        <v>24000000</v>
      </c>
      <c r="AE97" s="24"/>
      <c r="AF97" s="24"/>
      <c r="AG97" s="24"/>
      <c r="AH97" s="24"/>
      <c r="AI97" s="24"/>
      <c r="AJ97" s="24"/>
      <c r="AK97" s="24"/>
      <c r="AL97" s="24"/>
      <c r="AM97" s="24"/>
      <c r="AN97" s="24"/>
      <c r="AO97" s="24"/>
      <c r="AP97" s="24"/>
      <c r="AQ97" s="24"/>
      <c r="AR97" s="24"/>
      <c r="AS97" s="24"/>
      <c r="AT97" s="24"/>
      <c r="AU97" s="24"/>
      <c r="AV97" s="24"/>
      <c r="AW97" s="24">
        <f>+'[1]FEBRERO 2018'!$AB$362</f>
        <v>4000000</v>
      </c>
      <c r="AX97" s="24"/>
      <c r="AY97" s="24">
        <f>+'[2]ENERO 2018'!$AF$325</f>
        <v>20000000</v>
      </c>
      <c r="AZ97" s="25">
        <f t="shared" si="69"/>
        <v>0.72140243922611869</v>
      </c>
      <c r="BA97" s="24">
        <f t="shared" si="57"/>
        <v>62145765</v>
      </c>
      <c r="BB97" s="24">
        <f t="shared" si="78"/>
        <v>0</v>
      </c>
      <c r="BC97" s="24">
        <f t="shared" si="78"/>
        <v>0</v>
      </c>
      <c r="BD97" s="24">
        <f t="shared" si="78"/>
        <v>0</v>
      </c>
      <c r="BE97" s="24">
        <f t="shared" si="78"/>
        <v>0</v>
      </c>
      <c r="BF97" s="24">
        <f t="shared" si="78"/>
        <v>0</v>
      </c>
      <c r="BG97" s="24">
        <f t="shared" si="78"/>
        <v>0</v>
      </c>
      <c r="BH97" s="24">
        <f t="shared" si="78"/>
        <v>0</v>
      </c>
      <c r="BI97" s="24">
        <f t="shared" si="78"/>
        <v>0</v>
      </c>
      <c r="BJ97" s="24">
        <f t="shared" si="78"/>
        <v>0</v>
      </c>
      <c r="BK97" s="24">
        <f t="shared" si="78"/>
        <v>0</v>
      </c>
      <c r="BL97" s="24">
        <f t="shared" si="78"/>
        <v>0</v>
      </c>
      <c r="BM97" s="24">
        <f t="shared" si="78"/>
        <v>0</v>
      </c>
      <c r="BN97" s="24">
        <f t="shared" si="78"/>
        <v>0</v>
      </c>
      <c r="BO97" s="24">
        <f t="shared" si="78"/>
        <v>0</v>
      </c>
      <c r="BP97" s="24">
        <f t="shared" si="78"/>
        <v>0</v>
      </c>
      <c r="BQ97" s="24">
        <f t="shared" si="78"/>
        <v>0</v>
      </c>
      <c r="BR97" s="24">
        <f t="shared" si="79"/>
        <v>0</v>
      </c>
      <c r="BS97" s="24">
        <f t="shared" si="79"/>
        <v>0</v>
      </c>
      <c r="BT97" s="24">
        <f t="shared" si="79"/>
        <v>36000000</v>
      </c>
      <c r="BU97" s="24">
        <f t="shared" si="79"/>
        <v>0</v>
      </c>
      <c r="BV97" s="24">
        <f t="shared" si="79"/>
        <v>26145765</v>
      </c>
      <c r="BW97" s="25">
        <f>+BX97/G97</f>
        <v>0.13922448770406765</v>
      </c>
      <c r="BX97" s="24">
        <f>SUM(BY97:CS97)</f>
        <v>11993600</v>
      </c>
      <c r="BY97" s="24"/>
      <c r="BZ97" s="24"/>
      <c r="CA97" s="24"/>
      <c r="CB97" s="24"/>
      <c r="CC97" s="24"/>
      <c r="CD97" s="24"/>
      <c r="CE97" s="24"/>
      <c r="CF97" s="24"/>
      <c r="CG97" s="24"/>
      <c r="CH97" s="24"/>
      <c r="CI97" s="24"/>
      <c r="CJ97" s="24"/>
      <c r="CK97" s="24"/>
      <c r="CL97" s="24"/>
      <c r="CM97" s="24"/>
      <c r="CN97" s="24"/>
      <c r="CO97" s="24"/>
      <c r="CP97" s="24"/>
      <c r="CQ97" s="24"/>
      <c r="CR97" s="24"/>
      <c r="CS97" s="24">
        <f>+'[2]ENERO 2018'!$H$323</f>
        <v>11993600</v>
      </c>
      <c r="CT97" s="25">
        <f>1-BW97</f>
        <v>0.86077551229593241</v>
      </c>
      <c r="CU97" s="24">
        <f t="shared" si="40"/>
        <v>74152165</v>
      </c>
      <c r="CV97" s="24">
        <f t="shared" si="81"/>
        <v>0</v>
      </c>
      <c r="CW97" s="24">
        <f t="shared" si="81"/>
        <v>0</v>
      </c>
      <c r="CX97" s="24"/>
      <c r="CY97" s="24">
        <f t="shared" si="82"/>
        <v>0</v>
      </c>
      <c r="CZ97" s="24">
        <f t="shared" si="82"/>
        <v>0</v>
      </c>
      <c r="DA97" s="24">
        <f t="shared" si="82"/>
        <v>0</v>
      </c>
      <c r="DB97" s="24">
        <f t="shared" si="82"/>
        <v>0</v>
      </c>
      <c r="DC97" s="24">
        <f t="shared" si="82"/>
        <v>0</v>
      </c>
      <c r="DD97" s="24">
        <f t="shared" si="82"/>
        <v>0</v>
      </c>
      <c r="DE97" s="24">
        <f t="shared" si="82"/>
        <v>0</v>
      </c>
      <c r="DF97" s="24">
        <f t="shared" si="82"/>
        <v>0</v>
      </c>
      <c r="DG97" s="24">
        <f t="shared" si="82"/>
        <v>0</v>
      </c>
      <c r="DH97" s="24">
        <f t="shared" si="82"/>
        <v>0</v>
      </c>
      <c r="DI97" s="24">
        <f t="shared" si="82"/>
        <v>0</v>
      </c>
      <c r="DJ97" s="24">
        <f t="shared" si="82"/>
        <v>0</v>
      </c>
      <c r="DK97" s="24">
        <f t="shared" si="82"/>
        <v>0</v>
      </c>
      <c r="DL97" s="24">
        <f t="shared" si="82"/>
        <v>0</v>
      </c>
      <c r="DM97" s="24">
        <f t="shared" si="82"/>
        <v>0</v>
      </c>
      <c r="DN97" s="24">
        <f t="shared" si="82"/>
        <v>40000000</v>
      </c>
      <c r="DO97" s="24">
        <f t="shared" si="83"/>
        <v>0</v>
      </c>
      <c r="DP97" s="24">
        <f t="shared" si="83"/>
        <v>34152165</v>
      </c>
      <c r="DS97" s="48">
        <f t="shared" si="36"/>
        <v>86145765</v>
      </c>
      <c r="DT97" s="48">
        <f t="shared" si="37"/>
        <v>11993600</v>
      </c>
      <c r="DU97" s="168">
        <f t="shared" si="38"/>
        <v>0.13922448770406765</v>
      </c>
    </row>
    <row r="98" spans="1:125" ht="45" hidden="1" customHeight="1" x14ac:dyDescent="0.25">
      <c r="A98" s="196"/>
      <c r="B98" s="190"/>
      <c r="C98" s="50" t="s">
        <v>290</v>
      </c>
      <c r="D98" s="21" t="s">
        <v>291</v>
      </c>
      <c r="E98" s="22">
        <v>301</v>
      </c>
      <c r="F98" s="23" t="s">
        <v>274</v>
      </c>
      <c r="G98" s="24">
        <f t="shared" si="76"/>
        <v>2500000</v>
      </c>
      <c r="H98" s="24"/>
      <c r="I98" s="24"/>
      <c r="J98" s="24"/>
      <c r="K98" s="24"/>
      <c r="L98" s="24"/>
      <c r="M98" s="24"/>
      <c r="N98" s="24"/>
      <c r="O98" s="24"/>
      <c r="P98" s="24"/>
      <c r="Q98" s="24"/>
      <c r="R98" s="24"/>
      <c r="S98" s="24"/>
      <c r="T98" s="24"/>
      <c r="U98" s="24"/>
      <c r="V98" s="24"/>
      <c r="W98" s="24"/>
      <c r="X98" s="24"/>
      <c r="Y98" s="24"/>
      <c r="Z98" s="24">
        <v>2500000</v>
      </c>
      <c r="AA98" s="24"/>
      <c r="AB98" s="24"/>
      <c r="AC98" s="25">
        <f t="shared" si="66"/>
        <v>0</v>
      </c>
      <c r="AD98" s="24">
        <f t="shared" si="77"/>
        <v>0</v>
      </c>
      <c r="AE98" s="24"/>
      <c r="AF98" s="24"/>
      <c r="AG98" s="24"/>
      <c r="AH98" s="24"/>
      <c r="AI98" s="24"/>
      <c r="AJ98" s="24"/>
      <c r="AK98" s="24"/>
      <c r="AL98" s="24"/>
      <c r="AM98" s="24"/>
      <c r="AN98" s="24"/>
      <c r="AO98" s="24"/>
      <c r="AP98" s="24"/>
      <c r="AQ98" s="24"/>
      <c r="AR98" s="24"/>
      <c r="AS98" s="24"/>
      <c r="AT98" s="24"/>
      <c r="AU98" s="24"/>
      <c r="AV98" s="24"/>
      <c r="AW98" s="24"/>
      <c r="AX98" s="24"/>
      <c r="AY98" s="24"/>
      <c r="AZ98" s="25">
        <f t="shared" si="69"/>
        <v>1</v>
      </c>
      <c r="BA98" s="24">
        <f t="shared" si="57"/>
        <v>2500000</v>
      </c>
      <c r="BB98" s="24">
        <f t="shared" si="78"/>
        <v>0</v>
      </c>
      <c r="BC98" s="24">
        <f t="shared" si="78"/>
        <v>0</v>
      </c>
      <c r="BD98" s="24">
        <f t="shared" si="78"/>
        <v>0</v>
      </c>
      <c r="BE98" s="24">
        <f t="shared" si="78"/>
        <v>0</v>
      </c>
      <c r="BF98" s="24">
        <f t="shared" si="78"/>
        <v>0</v>
      </c>
      <c r="BG98" s="24">
        <f t="shared" si="78"/>
        <v>0</v>
      </c>
      <c r="BH98" s="24">
        <f t="shared" si="78"/>
        <v>0</v>
      </c>
      <c r="BI98" s="24">
        <f t="shared" si="78"/>
        <v>0</v>
      </c>
      <c r="BJ98" s="24">
        <f t="shared" si="78"/>
        <v>0</v>
      </c>
      <c r="BK98" s="24">
        <f t="shared" si="78"/>
        <v>0</v>
      </c>
      <c r="BL98" s="24">
        <f t="shared" si="78"/>
        <v>0</v>
      </c>
      <c r="BM98" s="24">
        <f t="shared" si="78"/>
        <v>0</v>
      </c>
      <c r="BN98" s="24">
        <f t="shared" si="78"/>
        <v>0</v>
      </c>
      <c r="BO98" s="24">
        <f t="shared" si="78"/>
        <v>0</v>
      </c>
      <c r="BP98" s="24">
        <f t="shared" si="78"/>
        <v>0</v>
      </c>
      <c r="BQ98" s="24">
        <f t="shared" si="78"/>
        <v>0</v>
      </c>
      <c r="BR98" s="24">
        <f t="shared" si="79"/>
        <v>0</v>
      </c>
      <c r="BS98" s="24">
        <f t="shared" si="79"/>
        <v>0</v>
      </c>
      <c r="BT98" s="24">
        <f t="shared" si="79"/>
        <v>2500000</v>
      </c>
      <c r="BU98" s="24">
        <f t="shared" si="79"/>
        <v>0</v>
      </c>
      <c r="BV98" s="24">
        <f t="shared" si="79"/>
        <v>0</v>
      </c>
      <c r="BW98" s="25">
        <f>+BX98/G98</f>
        <v>0</v>
      </c>
      <c r="BX98" s="24">
        <f>SUM(BY98:CS98)</f>
        <v>0</v>
      </c>
      <c r="BY98" s="24"/>
      <c r="BZ98" s="24"/>
      <c r="CA98" s="24"/>
      <c r="CB98" s="24"/>
      <c r="CC98" s="24"/>
      <c r="CD98" s="24"/>
      <c r="CE98" s="24"/>
      <c r="CF98" s="24"/>
      <c r="CG98" s="24"/>
      <c r="CH98" s="24"/>
      <c r="CI98" s="24"/>
      <c r="CJ98" s="24"/>
      <c r="CK98" s="24"/>
      <c r="CL98" s="24"/>
      <c r="CM98" s="24"/>
      <c r="CN98" s="24"/>
      <c r="CO98" s="24"/>
      <c r="CP98" s="24"/>
      <c r="CQ98" s="24"/>
      <c r="CR98" s="24"/>
      <c r="CS98" s="24"/>
      <c r="CT98" s="25">
        <f>1-BW98</f>
        <v>1</v>
      </c>
      <c r="CU98" s="24">
        <f t="shared" si="40"/>
        <v>2500000</v>
      </c>
      <c r="CV98" s="24">
        <f t="shared" si="81"/>
        <v>0</v>
      </c>
      <c r="CW98" s="24">
        <f t="shared" si="81"/>
        <v>0</v>
      </c>
      <c r="CX98" s="24"/>
      <c r="CY98" s="24">
        <f t="shared" si="82"/>
        <v>0</v>
      </c>
      <c r="CZ98" s="24">
        <f t="shared" si="82"/>
        <v>0</v>
      </c>
      <c r="DA98" s="24">
        <f t="shared" si="82"/>
        <v>0</v>
      </c>
      <c r="DB98" s="24">
        <f t="shared" si="82"/>
        <v>0</v>
      </c>
      <c r="DC98" s="24">
        <f t="shared" si="82"/>
        <v>0</v>
      </c>
      <c r="DD98" s="24">
        <f t="shared" si="82"/>
        <v>0</v>
      </c>
      <c r="DE98" s="24">
        <f t="shared" si="82"/>
        <v>0</v>
      </c>
      <c r="DF98" s="24">
        <f t="shared" si="82"/>
        <v>0</v>
      </c>
      <c r="DG98" s="24">
        <f t="shared" si="82"/>
        <v>0</v>
      </c>
      <c r="DH98" s="24">
        <f t="shared" si="82"/>
        <v>0</v>
      </c>
      <c r="DI98" s="24">
        <f t="shared" si="82"/>
        <v>0</v>
      </c>
      <c r="DJ98" s="24">
        <f t="shared" si="82"/>
        <v>0</v>
      </c>
      <c r="DK98" s="24">
        <f t="shared" si="82"/>
        <v>0</v>
      </c>
      <c r="DL98" s="24">
        <f t="shared" si="82"/>
        <v>0</v>
      </c>
      <c r="DM98" s="24">
        <f t="shared" si="82"/>
        <v>0</v>
      </c>
      <c r="DN98" s="24">
        <f t="shared" si="82"/>
        <v>2500000</v>
      </c>
      <c r="DO98" s="24">
        <f t="shared" si="83"/>
        <v>0</v>
      </c>
      <c r="DP98" s="24">
        <f t="shared" si="83"/>
        <v>0</v>
      </c>
      <c r="DS98" s="48">
        <f t="shared" si="36"/>
        <v>2500000</v>
      </c>
      <c r="DT98" s="48">
        <f t="shared" si="37"/>
        <v>0</v>
      </c>
      <c r="DU98" s="168">
        <f t="shared" si="38"/>
        <v>0</v>
      </c>
    </row>
    <row r="99" spans="1:125" ht="27.75" hidden="1" customHeight="1" x14ac:dyDescent="0.25">
      <c r="A99" s="196"/>
      <c r="B99" s="191" t="s">
        <v>292</v>
      </c>
      <c r="C99" s="50" t="s">
        <v>293</v>
      </c>
      <c r="D99" s="21" t="s">
        <v>294</v>
      </c>
      <c r="E99" s="22">
        <v>301</v>
      </c>
      <c r="F99" s="23" t="s">
        <v>274</v>
      </c>
      <c r="G99" s="24">
        <f t="shared" si="76"/>
        <v>1517992437</v>
      </c>
      <c r="H99" s="24">
        <v>258021182</v>
      </c>
      <c r="I99" s="24"/>
      <c r="J99" s="24">
        <v>848000</v>
      </c>
      <c r="K99" s="24"/>
      <c r="L99" s="24"/>
      <c r="M99" s="24"/>
      <c r="N99" s="24"/>
      <c r="O99" s="24"/>
      <c r="P99" s="24"/>
      <c r="Q99" s="24"/>
      <c r="R99" s="24"/>
      <c r="S99" s="24"/>
      <c r="T99" s="24"/>
      <c r="U99" s="24"/>
      <c r="V99" s="24"/>
      <c r="W99" s="24"/>
      <c r="X99" s="24"/>
      <c r="Y99" s="24"/>
      <c r="Z99" s="24">
        <v>1259123255</v>
      </c>
      <c r="AA99" s="24"/>
      <c r="AB99" s="24"/>
      <c r="AC99" s="25">
        <f>+AD99/G99</f>
        <v>0.99944136744075229</v>
      </c>
      <c r="AD99" s="24">
        <f t="shared" si="77"/>
        <v>1517144437</v>
      </c>
      <c r="AE99" s="24">
        <f>+'[2]ENERO 2018'!$J$346</f>
        <v>258021182</v>
      </c>
      <c r="AF99" s="24"/>
      <c r="AG99" s="24"/>
      <c r="AH99" s="24"/>
      <c r="AI99" s="24"/>
      <c r="AJ99" s="24"/>
      <c r="AK99" s="24"/>
      <c r="AL99" s="24"/>
      <c r="AM99" s="24"/>
      <c r="AN99" s="24"/>
      <c r="AO99" s="24"/>
      <c r="AP99" s="24"/>
      <c r="AQ99" s="24"/>
      <c r="AR99" s="24"/>
      <c r="AS99" s="24"/>
      <c r="AT99" s="24"/>
      <c r="AU99" s="24"/>
      <c r="AV99" s="24"/>
      <c r="AW99" s="24">
        <f>+'[2]ENERO 2018'!$AB$346</f>
        <v>1259123255</v>
      </c>
      <c r="AX99" s="24"/>
      <c r="AY99" s="24"/>
      <c r="AZ99" s="25">
        <f t="shared" si="69"/>
        <v>5.5863255924770705E-4</v>
      </c>
      <c r="BA99" s="24">
        <f t="shared" si="57"/>
        <v>848000</v>
      </c>
      <c r="BB99" s="24">
        <f t="shared" si="78"/>
        <v>0</v>
      </c>
      <c r="BC99" s="24">
        <f t="shared" si="78"/>
        <v>0</v>
      </c>
      <c r="BD99" s="24">
        <f t="shared" si="78"/>
        <v>848000</v>
      </c>
      <c r="BE99" s="24">
        <f t="shared" si="78"/>
        <v>0</v>
      </c>
      <c r="BF99" s="24">
        <f t="shared" si="78"/>
        <v>0</v>
      </c>
      <c r="BG99" s="24">
        <f t="shared" si="78"/>
        <v>0</v>
      </c>
      <c r="BH99" s="24">
        <f t="shared" si="78"/>
        <v>0</v>
      </c>
      <c r="BI99" s="24">
        <f t="shared" si="78"/>
        <v>0</v>
      </c>
      <c r="BJ99" s="24">
        <f t="shared" si="78"/>
        <v>0</v>
      </c>
      <c r="BK99" s="24">
        <f t="shared" si="78"/>
        <v>0</v>
      </c>
      <c r="BL99" s="24">
        <f t="shared" si="78"/>
        <v>0</v>
      </c>
      <c r="BM99" s="24">
        <f t="shared" si="78"/>
        <v>0</v>
      </c>
      <c r="BN99" s="24">
        <f t="shared" si="78"/>
        <v>0</v>
      </c>
      <c r="BO99" s="24">
        <f t="shared" si="78"/>
        <v>0</v>
      </c>
      <c r="BP99" s="24">
        <f t="shared" si="78"/>
        <v>0</v>
      </c>
      <c r="BQ99" s="24">
        <f t="shared" si="78"/>
        <v>0</v>
      </c>
      <c r="BR99" s="24">
        <f t="shared" si="79"/>
        <v>0</v>
      </c>
      <c r="BS99" s="24">
        <f t="shared" si="79"/>
        <v>0</v>
      </c>
      <c r="BT99" s="24">
        <f t="shared" si="79"/>
        <v>0</v>
      </c>
      <c r="BU99" s="24">
        <f t="shared" si="79"/>
        <v>0</v>
      </c>
      <c r="BV99" s="24">
        <f t="shared" si="79"/>
        <v>0</v>
      </c>
      <c r="BW99" s="25">
        <f>+BX99/G99</f>
        <v>0.97058814727151366</v>
      </c>
      <c r="BX99" s="24">
        <f t="shared" si="80"/>
        <v>1473345467</v>
      </c>
      <c r="BY99" s="24">
        <f>+'[2]ENERO 2018'!$H$347</f>
        <v>258021182</v>
      </c>
      <c r="BZ99" s="24"/>
      <c r="CA99" s="24"/>
      <c r="CB99" s="24"/>
      <c r="CC99" s="24"/>
      <c r="CD99" s="24"/>
      <c r="CE99" s="24"/>
      <c r="CF99" s="24"/>
      <c r="CG99" s="24"/>
      <c r="CH99" s="24"/>
      <c r="CI99" s="24"/>
      <c r="CJ99" s="24"/>
      <c r="CK99" s="24"/>
      <c r="CL99" s="24"/>
      <c r="CM99" s="24"/>
      <c r="CN99" s="24"/>
      <c r="CO99" s="24"/>
      <c r="CP99" s="24"/>
      <c r="CQ99" s="24">
        <f>+'[1]FEBRERO 2018'!$H$389</f>
        <v>1215324285</v>
      </c>
      <c r="CR99" s="24"/>
      <c r="CS99" s="24"/>
      <c r="CT99" s="25">
        <f t="shared" si="55"/>
        <v>2.9411852728486343E-2</v>
      </c>
      <c r="CU99" s="24">
        <f t="shared" si="40"/>
        <v>44646970</v>
      </c>
      <c r="CV99" s="24">
        <f t="shared" si="81"/>
        <v>0</v>
      </c>
      <c r="CW99" s="24">
        <f t="shared" si="81"/>
        <v>0</v>
      </c>
      <c r="CX99" s="24">
        <f t="shared" si="81"/>
        <v>848000</v>
      </c>
      <c r="CY99" s="24">
        <f t="shared" si="82"/>
        <v>0</v>
      </c>
      <c r="CZ99" s="24">
        <f t="shared" si="82"/>
        <v>0</v>
      </c>
      <c r="DA99" s="24">
        <f t="shared" si="82"/>
        <v>0</v>
      </c>
      <c r="DB99" s="24">
        <f t="shared" si="82"/>
        <v>0</v>
      </c>
      <c r="DC99" s="24">
        <f t="shared" si="82"/>
        <v>0</v>
      </c>
      <c r="DD99" s="24">
        <f t="shared" si="82"/>
        <v>0</v>
      </c>
      <c r="DE99" s="24">
        <f t="shared" si="82"/>
        <v>0</v>
      </c>
      <c r="DF99" s="24">
        <f t="shared" si="82"/>
        <v>0</v>
      </c>
      <c r="DG99" s="24">
        <f t="shared" si="82"/>
        <v>0</v>
      </c>
      <c r="DH99" s="24">
        <f t="shared" si="82"/>
        <v>0</v>
      </c>
      <c r="DI99" s="24">
        <f t="shared" si="82"/>
        <v>0</v>
      </c>
      <c r="DJ99" s="24">
        <f t="shared" si="82"/>
        <v>0</v>
      </c>
      <c r="DK99" s="24">
        <f t="shared" si="82"/>
        <v>0</v>
      </c>
      <c r="DL99" s="24">
        <f t="shared" si="82"/>
        <v>0</v>
      </c>
      <c r="DM99" s="24">
        <f t="shared" si="82"/>
        <v>0</v>
      </c>
      <c r="DN99" s="24">
        <f t="shared" si="82"/>
        <v>43798970</v>
      </c>
      <c r="DO99" s="24">
        <f t="shared" si="83"/>
        <v>0</v>
      </c>
      <c r="DP99" s="24">
        <f t="shared" si="83"/>
        <v>0</v>
      </c>
      <c r="DS99" s="48">
        <f t="shared" si="36"/>
        <v>1517992437</v>
      </c>
      <c r="DT99" s="48">
        <f t="shared" si="37"/>
        <v>1473345467</v>
      </c>
      <c r="DU99" s="168">
        <f t="shared" si="38"/>
        <v>0.97058814727151366</v>
      </c>
    </row>
    <row r="100" spans="1:125" ht="30.75" hidden="1" customHeight="1" x14ac:dyDescent="0.25">
      <c r="A100" s="196"/>
      <c r="B100" s="192"/>
      <c r="C100" s="50" t="s">
        <v>295</v>
      </c>
      <c r="D100" s="21" t="s">
        <v>296</v>
      </c>
      <c r="E100" s="22">
        <v>301</v>
      </c>
      <c r="F100" s="23" t="s">
        <v>274</v>
      </c>
      <c r="G100" s="24">
        <f t="shared" si="76"/>
        <v>30000000</v>
      </c>
      <c r="H100" s="24"/>
      <c r="I100" s="24"/>
      <c r="J100" s="24"/>
      <c r="K100" s="24"/>
      <c r="L100" s="24"/>
      <c r="M100" s="24"/>
      <c r="N100" s="24"/>
      <c r="O100" s="24"/>
      <c r="P100" s="24"/>
      <c r="Q100" s="24"/>
      <c r="R100" s="24"/>
      <c r="S100" s="24"/>
      <c r="T100" s="24"/>
      <c r="U100" s="24"/>
      <c r="V100" s="24"/>
      <c r="W100" s="24"/>
      <c r="X100" s="24"/>
      <c r="Y100" s="24"/>
      <c r="Z100" s="24">
        <v>30000000</v>
      </c>
      <c r="AA100" s="24"/>
      <c r="AB100" s="24"/>
      <c r="AC100" s="25">
        <f>+AD100/G100</f>
        <v>0.87220209999999998</v>
      </c>
      <c r="AD100" s="24">
        <f t="shared" si="77"/>
        <v>26166063</v>
      </c>
      <c r="AE100" s="24"/>
      <c r="AF100" s="24"/>
      <c r="AG100" s="24"/>
      <c r="AH100" s="24"/>
      <c r="AI100" s="24"/>
      <c r="AJ100" s="24"/>
      <c r="AK100" s="24"/>
      <c r="AL100" s="24"/>
      <c r="AM100" s="24"/>
      <c r="AN100" s="24"/>
      <c r="AO100" s="24"/>
      <c r="AP100" s="24"/>
      <c r="AQ100" s="24"/>
      <c r="AR100" s="24"/>
      <c r="AS100" s="24"/>
      <c r="AT100" s="24"/>
      <c r="AU100" s="24"/>
      <c r="AV100" s="24"/>
      <c r="AW100" s="24">
        <f>+'[1]FEBRERO 2018'!$AB$396</f>
        <v>26166063</v>
      </c>
      <c r="AX100" s="24"/>
      <c r="AY100" s="24"/>
      <c r="AZ100" s="25">
        <f t="shared" si="69"/>
        <v>0.12779790000000002</v>
      </c>
      <c r="BA100" s="24">
        <f t="shared" si="57"/>
        <v>3833937</v>
      </c>
      <c r="BB100" s="24">
        <f t="shared" si="78"/>
        <v>0</v>
      </c>
      <c r="BC100" s="24">
        <f t="shared" si="78"/>
        <v>0</v>
      </c>
      <c r="BD100" s="24">
        <f t="shared" si="78"/>
        <v>0</v>
      </c>
      <c r="BE100" s="24">
        <f t="shared" si="78"/>
        <v>0</v>
      </c>
      <c r="BF100" s="24">
        <f t="shared" si="78"/>
        <v>0</v>
      </c>
      <c r="BG100" s="24">
        <f t="shared" si="78"/>
        <v>0</v>
      </c>
      <c r="BH100" s="24">
        <f t="shared" si="78"/>
        <v>0</v>
      </c>
      <c r="BI100" s="24">
        <f t="shared" si="78"/>
        <v>0</v>
      </c>
      <c r="BJ100" s="24">
        <f t="shared" si="78"/>
        <v>0</v>
      </c>
      <c r="BK100" s="24">
        <f t="shared" si="78"/>
        <v>0</v>
      </c>
      <c r="BL100" s="24">
        <f t="shared" si="78"/>
        <v>0</v>
      </c>
      <c r="BM100" s="24">
        <f t="shared" si="78"/>
        <v>0</v>
      </c>
      <c r="BN100" s="24">
        <f t="shared" si="78"/>
        <v>0</v>
      </c>
      <c r="BO100" s="24">
        <f t="shared" si="78"/>
        <v>0</v>
      </c>
      <c r="BP100" s="24">
        <f t="shared" si="78"/>
        <v>0</v>
      </c>
      <c r="BQ100" s="24">
        <f t="shared" si="78"/>
        <v>0</v>
      </c>
      <c r="BR100" s="24">
        <f t="shared" si="79"/>
        <v>0</v>
      </c>
      <c r="BS100" s="24">
        <f t="shared" si="79"/>
        <v>0</v>
      </c>
      <c r="BT100" s="24">
        <f t="shared" si="79"/>
        <v>3833937</v>
      </c>
      <c r="BU100" s="24">
        <f t="shared" si="79"/>
        <v>0</v>
      </c>
      <c r="BV100" s="24">
        <f t="shared" si="79"/>
        <v>0</v>
      </c>
      <c r="BW100" s="25">
        <f>+BX100/G100</f>
        <v>0.87185429999999997</v>
      </c>
      <c r="BX100" s="24">
        <f t="shared" si="80"/>
        <v>26155629</v>
      </c>
      <c r="BY100" s="24"/>
      <c r="BZ100" s="24"/>
      <c r="CA100" s="24"/>
      <c r="CB100" s="24"/>
      <c r="CC100" s="24"/>
      <c r="CD100" s="24"/>
      <c r="CE100" s="24"/>
      <c r="CF100" s="24"/>
      <c r="CG100" s="24"/>
      <c r="CH100" s="24"/>
      <c r="CI100" s="24"/>
      <c r="CJ100" s="24"/>
      <c r="CK100" s="24"/>
      <c r="CL100" s="24"/>
      <c r="CM100" s="24"/>
      <c r="CN100" s="24"/>
      <c r="CO100" s="24"/>
      <c r="CP100" s="24"/>
      <c r="CQ100" s="24">
        <f>+'[2]ENERO 2018'!$H$356</f>
        <v>26155629</v>
      </c>
      <c r="CR100" s="24"/>
      <c r="CS100" s="24"/>
      <c r="CT100" s="25">
        <f t="shared" si="55"/>
        <v>0.12814570000000003</v>
      </c>
      <c r="CU100" s="24">
        <f t="shared" si="40"/>
        <v>3844371</v>
      </c>
      <c r="CV100" s="24">
        <f t="shared" si="81"/>
        <v>0</v>
      </c>
      <c r="CW100" s="24">
        <f t="shared" si="81"/>
        <v>0</v>
      </c>
      <c r="CX100" s="24"/>
      <c r="CY100" s="24">
        <f t="shared" si="82"/>
        <v>0</v>
      </c>
      <c r="CZ100" s="24">
        <f t="shared" si="82"/>
        <v>0</v>
      </c>
      <c r="DA100" s="24">
        <f t="shared" si="82"/>
        <v>0</v>
      </c>
      <c r="DB100" s="24">
        <f t="shared" si="82"/>
        <v>0</v>
      </c>
      <c r="DC100" s="24">
        <f t="shared" si="82"/>
        <v>0</v>
      </c>
      <c r="DD100" s="24">
        <f t="shared" si="82"/>
        <v>0</v>
      </c>
      <c r="DE100" s="24">
        <f t="shared" si="82"/>
        <v>0</v>
      </c>
      <c r="DF100" s="24">
        <f t="shared" si="82"/>
        <v>0</v>
      </c>
      <c r="DG100" s="24">
        <f t="shared" si="82"/>
        <v>0</v>
      </c>
      <c r="DH100" s="24">
        <f t="shared" si="82"/>
        <v>0</v>
      </c>
      <c r="DI100" s="24">
        <f t="shared" si="82"/>
        <v>0</v>
      </c>
      <c r="DJ100" s="24">
        <f t="shared" si="82"/>
        <v>0</v>
      </c>
      <c r="DK100" s="24">
        <f t="shared" si="82"/>
        <v>0</v>
      </c>
      <c r="DL100" s="24">
        <f t="shared" si="82"/>
        <v>0</v>
      </c>
      <c r="DM100" s="24">
        <f t="shared" si="82"/>
        <v>0</v>
      </c>
      <c r="DN100" s="24">
        <f t="shared" si="82"/>
        <v>3844371</v>
      </c>
      <c r="DO100" s="24">
        <f t="shared" si="83"/>
        <v>0</v>
      </c>
      <c r="DP100" s="24">
        <f t="shared" si="83"/>
        <v>0</v>
      </c>
      <c r="DR100" s="165"/>
      <c r="DS100" s="48">
        <f t="shared" ref="DS100:DS123" si="84">+G100</f>
        <v>30000000</v>
      </c>
      <c r="DT100" s="48">
        <f t="shared" ref="DT100:DT123" si="85">+BX100</f>
        <v>26155629</v>
      </c>
      <c r="DU100" s="168">
        <f t="shared" ref="DU100:DU123" si="86">+BW100</f>
        <v>0.87185429999999997</v>
      </c>
    </row>
    <row r="101" spans="1:125" ht="90.75" hidden="1" customHeight="1" x14ac:dyDescent="0.25">
      <c r="A101" s="196"/>
      <c r="B101" s="53" t="s">
        <v>297</v>
      </c>
      <c r="C101" s="50" t="s">
        <v>298</v>
      </c>
      <c r="D101" s="21" t="s">
        <v>299</v>
      </c>
      <c r="E101" s="22">
        <v>301</v>
      </c>
      <c r="F101" s="23" t="s">
        <v>274</v>
      </c>
      <c r="G101" s="24">
        <f t="shared" si="76"/>
        <v>3000000</v>
      </c>
      <c r="H101" s="24"/>
      <c r="I101" s="24"/>
      <c r="J101" s="24"/>
      <c r="K101" s="24"/>
      <c r="L101" s="24"/>
      <c r="M101" s="24"/>
      <c r="N101" s="24"/>
      <c r="O101" s="24"/>
      <c r="P101" s="24"/>
      <c r="Q101" s="24"/>
      <c r="R101" s="24"/>
      <c r="S101" s="24"/>
      <c r="T101" s="24"/>
      <c r="U101" s="24"/>
      <c r="V101" s="24"/>
      <c r="W101" s="24"/>
      <c r="X101" s="24"/>
      <c r="Y101" s="24"/>
      <c r="Z101" s="24">
        <v>3000000</v>
      </c>
      <c r="AA101" s="24"/>
      <c r="AB101" s="24"/>
      <c r="AC101" s="25">
        <f>+AD101/G101</f>
        <v>0</v>
      </c>
      <c r="AD101" s="24">
        <f t="shared" si="77"/>
        <v>0</v>
      </c>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5">
        <f t="shared" si="69"/>
        <v>1</v>
      </c>
      <c r="BA101" s="24">
        <f t="shared" si="57"/>
        <v>3000000</v>
      </c>
      <c r="BB101" s="24">
        <f t="shared" si="78"/>
        <v>0</v>
      </c>
      <c r="BC101" s="24">
        <f t="shared" si="78"/>
        <v>0</v>
      </c>
      <c r="BD101" s="24">
        <f t="shared" si="78"/>
        <v>0</v>
      </c>
      <c r="BE101" s="24">
        <f t="shared" si="78"/>
        <v>0</v>
      </c>
      <c r="BF101" s="24">
        <f t="shared" si="78"/>
        <v>0</v>
      </c>
      <c r="BG101" s="24">
        <f t="shared" si="78"/>
        <v>0</v>
      </c>
      <c r="BH101" s="24">
        <f t="shared" si="78"/>
        <v>0</v>
      </c>
      <c r="BI101" s="24">
        <f t="shared" si="78"/>
        <v>0</v>
      </c>
      <c r="BJ101" s="24">
        <f t="shared" si="78"/>
        <v>0</v>
      </c>
      <c r="BK101" s="24">
        <f t="shared" si="78"/>
        <v>0</v>
      </c>
      <c r="BL101" s="24">
        <f t="shared" si="78"/>
        <v>0</v>
      </c>
      <c r="BM101" s="24">
        <f t="shared" si="78"/>
        <v>0</v>
      </c>
      <c r="BN101" s="24">
        <f t="shared" si="78"/>
        <v>0</v>
      </c>
      <c r="BO101" s="24">
        <f t="shared" si="78"/>
        <v>0</v>
      </c>
      <c r="BP101" s="24">
        <f t="shared" si="78"/>
        <v>0</v>
      </c>
      <c r="BQ101" s="24">
        <f t="shared" si="78"/>
        <v>0</v>
      </c>
      <c r="BR101" s="24">
        <f t="shared" si="79"/>
        <v>0</v>
      </c>
      <c r="BS101" s="24">
        <f t="shared" si="79"/>
        <v>0</v>
      </c>
      <c r="BT101" s="24">
        <f t="shared" si="79"/>
        <v>3000000</v>
      </c>
      <c r="BU101" s="24">
        <f t="shared" si="79"/>
        <v>0</v>
      </c>
      <c r="BV101" s="24">
        <f t="shared" si="79"/>
        <v>0</v>
      </c>
      <c r="BW101" s="25">
        <f>+BX101/G101</f>
        <v>0</v>
      </c>
      <c r="BX101" s="24">
        <f t="shared" si="80"/>
        <v>0</v>
      </c>
      <c r="BY101" s="24"/>
      <c r="BZ101" s="24"/>
      <c r="CA101" s="24"/>
      <c r="CB101" s="24"/>
      <c r="CC101" s="24"/>
      <c r="CD101" s="24"/>
      <c r="CE101" s="24"/>
      <c r="CF101" s="24"/>
      <c r="CG101" s="24"/>
      <c r="CH101" s="24"/>
      <c r="CI101" s="24"/>
      <c r="CJ101" s="24"/>
      <c r="CK101" s="24"/>
      <c r="CL101" s="24"/>
      <c r="CM101" s="24"/>
      <c r="CN101" s="24"/>
      <c r="CO101" s="24"/>
      <c r="CP101" s="24"/>
      <c r="CQ101" s="24"/>
      <c r="CR101" s="24"/>
      <c r="CS101" s="24"/>
      <c r="CT101" s="25">
        <f t="shared" si="55"/>
        <v>1</v>
      </c>
      <c r="CU101" s="24">
        <f t="shared" ref="CU101:CU122" si="87">SUM(CV101:DP101)</f>
        <v>3000000</v>
      </c>
      <c r="CV101" s="24">
        <f t="shared" si="81"/>
        <v>0</v>
      </c>
      <c r="CW101" s="24">
        <f t="shared" si="81"/>
        <v>0</v>
      </c>
      <c r="CX101" s="24"/>
      <c r="CY101" s="24">
        <f t="shared" si="82"/>
        <v>0</v>
      </c>
      <c r="CZ101" s="24">
        <f t="shared" si="82"/>
        <v>0</v>
      </c>
      <c r="DA101" s="24">
        <f t="shared" si="82"/>
        <v>0</v>
      </c>
      <c r="DB101" s="24">
        <f t="shared" si="82"/>
        <v>0</v>
      </c>
      <c r="DC101" s="24">
        <f t="shared" si="82"/>
        <v>0</v>
      </c>
      <c r="DD101" s="24">
        <f t="shared" si="82"/>
        <v>0</v>
      </c>
      <c r="DE101" s="24">
        <f t="shared" si="82"/>
        <v>0</v>
      </c>
      <c r="DF101" s="24">
        <f t="shared" si="82"/>
        <v>0</v>
      </c>
      <c r="DG101" s="24">
        <f t="shared" si="82"/>
        <v>0</v>
      </c>
      <c r="DH101" s="24">
        <f t="shared" si="82"/>
        <v>0</v>
      </c>
      <c r="DI101" s="24">
        <f t="shared" si="82"/>
        <v>0</v>
      </c>
      <c r="DJ101" s="24">
        <f t="shared" si="82"/>
        <v>0</v>
      </c>
      <c r="DK101" s="24">
        <f>W101-CN101</f>
        <v>0</v>
      </c>
      <c r="DL101" s="24">
        <f t="shared" si="82"/>
        <v>0</v>
      </c>
      <c r="DM101" s="24">
        <f t="shared" si="82"/>
        <v>0</v>
      </c>
      <c r="DN101" s="24">
        <f t="shared" si="82"/>
        <v>3000000</v>
      </c>
      <c r="DO101" s="24">
        <f t="shared" si="83"/>
        <v>0</v>
      </c>
      <c r="DP101" s="24">
        <f t="shared" si="83"/>
        <v>0</v>
      </c>
      <c r="DS101" s="48">
        <f t="shared" si="84"/>
        <v>3000000</v>
      </c>
      <c r="DT101" s="48">
        <f t="shared" si="85"/>
        <v>0</v>
      </c>
      <c r="DU101" s="168">
        <f t="shared" si="86"/>
        <v>0</v>
      </c>
    </row>
    <row r="102" spans="1:125" ht="17.25" hidden="1" customHeight="1" x14ac:dyDescent="0.25">
      <c r="A102" s="85"/>
      <c r="B102" s="178" t="s">
        <v>300</v>
      </c>
      <c r="C102" s="50" t="s">
        <v>301</v>
      </c>
      <c r="D102" s="86" t="s">
        <v>302</v>
      </c>
      <c r="E102" s="22">
        <v>301</v>
      </c>
      <c r="F102" s="23" t="s">
        <v>274</v>
      </c>
      <c r="G102" s="40">
        <f t="shared" si="76"/>
        <v>80000000</v>
      </c>
      <c r="H102" s="40"/>
      <c r="I102" s="40"/>
      <c r="J102" s="40"/>
      <c r="K102" s="40"/>
      <c r="L102" s="40"/>
      <c r="M102" s="40"/>
      <c r="N102" s="40"/>
      <c r="O102" s="40"/>
      <c r="P102" s="40"/>
      <c r="Q102" s="40"/>
      <c r="R102" s="40"/>
      <c r="S102" s="40"/>
      <c r="T102" s="40"/>
      <c r="U102" s="40"/>
      <c r="V102" s="40"/>
      <c r="W102" s="40"/>
      <c r="X102" s="40"/>
      <c r="Y102" s="40"/>
      <c r="Z102" s="40">
        <v>80000000</v>
      </c>
      <c r="AA102" s="40"/>
      <c r="AB102" s="40"/>
      <c r="AC102" s="25">
        <f t="shared" ref="AC102:AC120" si="88">+AD102/G102</f>
        <v>0.58610486250000005</v>
      </c>
      <c r="AD102" s="24">
        <f t="shared" si="77"/>
        <v>46888389</v>
      </c>
      <c r="AE102" s="40"/>
      <c r="AF102" s="40"/>
      <c r="AG102" s="40"/>
      <c r="AH102" s="40"/>
      <c r="AI102" s="40"/>
      <c r="AJ102" s="40"/>
      <c r="AK102" s="40"/>
      <c r="AL102" s="40"/>
      <c r="AM102" s="40"/>
      <c r="AN102" s="40"/>
      <c r="AO102" s="40"/>
      <c r="AP102" s="40"/>
      <c r="AQ102" s="40"/>
      <c r="AR102" s="40"/>
      <c r="AS102" s="40"/>
      <c r="AT102" s="40"/>
      <c r="AU102" s="40"/>
      <c r="AV102" s="40"/>
      <c r="AW102" s="40">
        <f>+'[2]ENERO 2018'!$AB$376</f>
        <v>46888389</v>
      </c>
      <c r="AX102" s="40"/>
      <c r="AY102" s="40"/>
      <c r="AZ102" s="25">
        <f t="shared" si="69"/>
        <v>0.41389513749999995</v>
      </c>
      <c r="BA102" s="24">
        <f t="shared" si="57"/>
        <v>33111611</v>
      </c>
      <c r="BB102" s="24">
        <f t="shared" si="78"/>
        <v>0</v>
      </c>
      <c r="BC102" s="24">
        <f t="shared" si="78"/>
        <v>0</v>
      </c>
      <c r="BD102" s="24">
        <f t="shared" si="78"/>
        <v>0</v>
      </c>
      <c r="BE102" s="24">
        <f t="shared" si="78"/>
        <v>0</v>
      </c>
      <c r="BF102" s="24">
        <f t="shared" si="78"/>
        <v>0</v>
      </c>
      <c r="BG102" s="24">
        <f t="shared" si="78"/>
        <v>0</v>
      </c>
      <c r="BH102" s="24">
        <f t="shared" si="78"/>
        <v>0</v>
      </c>
      <c r="BI102" s="24">
        <f t="shared" si="78"/>
        <v>0</v>
      </c>
      <c r="BJ102" s="24">
        <f t="shared" si="78"/>
        <v>0</v>
      </c>
      <c r="BK102" s="24">
        <f t="shared" si="78"/>
        <v>0</v>
      </c>
      <c r="BL102" s="24">
        <f t="shared" si="78"/>
        <v>0</v>
      </c>
      <c r="BM102" s="24">
        <f t="shared" si="78"/>
        <v>0</v>
      </c>
      <c r="BN102" s="24">
        <f t="shared" si="78"/>
        <v>0</v>
      </c>
      <c r="BO102" s="24">
        <f t="shared" si="78"/>
        <v>0</v>
      </c>
      <c r="BP102" s="24">
        <f t="shared" si="78"/>
        <v>0</v>
      </c>
      <c r="BQ102" s="24">
        <f t="shared" si="78"/>
        <v>0</v>
      </c>
      <c r="BR102" s="24">
        <f t="shared" si="79"/>
        <v>0</v>
      </c>
      <c r="BS102" s="24">
        <f t="shared" si="79"/>
        <v>0</v>
      </c>
      <c r="BT102" s="24">
        <f t="shared" si="79"/>
        <v>33111611</v>
      </c>
      <c r="BU102" s="24">
        <f t="shared" si="79"/>
        <v>0</v>
      </c>
      <c r="BV102" s="24">
        <f t="shared" si="79"/>
        <v>0</v>
      </c>
      <c r="BW102" s="25">
        <f t="shared" ref="BW102:BW120" si="89">+BX102/G102</f>
        <v>0.58610486250000005</v>
      </c>
      <c r="BX102" s="24">
        <f t="shared" si="80"/>
        <v>46888389</v>
      </c>
      <c r="BY102" s="40"/>
      <c r="BZ102" s="40"/>
      <c r="CA102" s="40"/>
      <c r="CB102" s="40"/>
      <c r="CC102" s="40"/>
      <c r="CD102" s="40"/>
      <c r="CE102" s="40"/>
      <c r="CF102" s="40"/>
      <c r="CG102" s="40"/>
      <c r="CH102" s="40"/>
      <c r="CI102" s="40"/>
      <c r="CJ102" s="40"/>
      <c r="CK102" s="40"/>
      <c r="CL102" s="40"/>
      <c r="CM102" s="40"/>
      <c r="CN102" s="40"/>
      <c r="CO102" s="40"/>
      <c r="CP102" s="40"/>
      <c r="CQ102" s="40">
        <f>+'[2]ENERO 2018'!$H$374</f>
        <v>46888389</v>
      </c>
      <c r="CR102" s="40"/>
      <c r="CS102" s="40"/>
      <c r="CT102" s="25">
        <f t="shared" si="55"/>
        <v>0.41389513749999995</v>
      </c>
      <c r="CU102" s="24">
        <f t="shared" si="87"/>
        <v>33111611</v>
      </c>
      <c r="CV102" s="24">
        <f t="shared" si="81"/>
        <v>0</v>
      </c>
      <c r="CW102" s="24">
        <f t="shared" si="81"/>
        <v>0</v>
      </c>
      <c r="CX102" s="24"/>
      <c r="CY102" s="24">
        <f t="shared" si="82"/>
        <v>0</v>
      </c>
      <c r="CZ102" s="24">
        <f t="shared" si="82"/>
        <v>0</v>
      </c>
      <c r="DA102" s="24">
        <f t="shared" si="82"/>
        <v>0</v>
      </c>
      <c r="DB102" s="24">
        <f t="shared" si="82"/>
        <v>0</v>
      </c>
      <c r="DC102" s="24">
        <f t="shared" si="82"/>
        <v>0</v>
      </c>
      <c r="DD102" s="24">
        <f t="shared" si="82"/>
        <v>0</v>
      </c>
      <c r="DE102" s="24">
        <f t="shared" si="82"/>
        <v>0</v>
      </c>
      <c r="DF102" s="24">
        <f t="shared" si="82"/>
        <v>0</v>
      </c>
      <c r="DG102" s="24">
        <f t="shared" si="82"/>
        <v>0</v>
      </c>
      <c r="DH102" s="24">
        <f t="shared" si="82"/>
        <v>0</v>
      </c>
      <c r="DI102" s="24">
        <f t="shared" si="82"/>
        <v>0</v>
      </c>
      <c r="DJ102" s="24">
        <f t="shared" si="82"/>
        <v>0</v>
      </c>
      <c r="DK102" s="24">
        <f t="shared" si="82"/>
        <v>0</v>
      </c>
      <c r="DL102" s="24">
        <f t="shared" si="82"/>
        <v>0</v>
      </c>
      <c r="DM102" s="24">
        <f t="shared" si="82"/>
        <v>0</v>
      </c>
      <c r="DN102" s="24">
        <f t="shared" si="82"/>
        <v>33111611</v>
      </c>
      <c r="DO102" s="24">
        <f t="shared" si="83"/>
        <v>0</v>
      </c>
      <c r="DP102" s="24">
        <f t="shared" si="83"/>
        <v>0</v>
      </c>
      <c r="DS102" s="48">
        <f t="shared" si="84"/>
        <v>80000000</v>
      </c>
      <c r="DT102" s="48">
        <f t="shared" si="85"/>
        <v>46888389</v>
      </c>
      <c r="DU102" s="168">
        <f t="shared" si="86"/>
        <v>0.58610486250000005</v>
      </c>
    </row>
    <row r="103" spans="1:125" ht="27.75" hidden="1" customHeight="1" x14ac:dyDescent="0.25">
      <c r="A103" s="85"/>
      <c r="B103" s="179"/>
      <c r="C103" s="50" t="s">
        <v>303</v>
      </c>
      <c r="D103" s="86" t="s">
        <v>304</v>
      </c>
      <c r="E103" s="22">
        <v>301</v>
      </c>
      <c r="F103" s="23" t="s">
        <v>274</v>
      </c>
      <c r="G103" s="40">
        <f t="shared" si="76"/>
        <v>70000000</v>
      </c>
      <c r="H103" s="40"/>
      <c r="I103" s="40"/>
      <c r="J103" s="40"/>
      <c r="K103" s="40"/>
      <c r="L103" s="40"/>
      <c r="M103" s="40"/>
      <c r="N103" s="40"/>
      <c r="O103" s="40"/>
      <c r="P103" s="40"/>
      <c r="Q103" s="40"/>
      <c r="R103" s="40"/>
      <c r="S103" s="40"/>
      <c r="T103" s="40"/>
      <c r="U103" s="40"/>
      <c r="V103" s="40"/>
      <c r="W103" s="40"/>
      <c r="X103" s="40"/>
      <c r="Y103" s="40"/>
      <c r="Z103" s="40">
        <v>70000000</v>
      </c>
      <c r="AA103" s="40"/>
      <c r="AB103" s="40"/>
      <c r="AC103" s="25">
        <f t="shared" si="88"/>
        <v>0.45027519999999999</v>
      </c>
      <c r="AD103" s="24">
        <f t="shared" si="77"/>
        <v>31519264</v>
      </c>
      <c r="AE103" s="40"/>
      <c r="AF103" s="40"/>
      <c r="AG103" s="40"/>
      <c r="AH103" s="40"/>
      <c r="AI103" s="40"/>
      <c r="AJ103" s="40"/>
      <c r="AK103" s="40"/>
      <c r="AL103" s="40"/>
      <c r="AM103" s="40"/>
      <c r="AN103" s="40"/>
      <c r="AO103" s="40"/>
      <c r="AP103" s="40"/>
      <c r="AQ103" s="40"/>
      <c r="AR103" s="40"/>
      <c r="AS103" s="40"/>
      <c r="AT103" s="40"/>
      <c r="AU103" s="40"/>
      <c r="AV103" s="40"/>
      <c r="AW103" s="40">
        <f>+'[2]ENERO 2018'!$AB$392</f>
        <v>31519264</v>
      </c>
      <c r="AX103" s="40"/>
      <c r="AY103" s="40"/>
      <c r="AZ103" s="25">
        <f t="shared" si="69"/>
        <v>0.54972480000000001</v>
      </c>
      <c r="BA103" s="24">
        <f t="shared" si="57"/>
        <v>38480736</v>
      </c>
      <c r="BB103" s="24">
        <f t="shared" si="78"/>
        <v>0</v>
      </c>
      <c r="BC103" s="24">
        <f t="shared" si="78"/>
        <v>0</v>
      </c>
      <c r="BD103" s="24">
        <f t="shared" si="78"/>
        <v>0</v>
      </c>
      <c r="BE103" s="24">
        <f t="shared" si="78"/>
        <v>0</v>
      </c>
      <c r="BF103" s="24">
        <f t="shared" si="78"/>
        <v>0</v>
      </c>
      <c r="BG103" s="24">
        <f t="shared" si="78"/>
        <v>0</v>
      </c>
      <c r="BH103" s="24">
        <f t="shared" si="78"/>
        <v>0</v>
      </c>
      <c r="BI103" s="24">
        <f t="shared" si="78"/>
        <v>0</v>
      </c>
      <c r="BJ103" s="24">
        <f t="shared" si="78"/>
        <v>0</v>
      </c>
      <c r="BK103" s="24">
        <f t="shared" si="78"/>
        <v>0</v>
      </c>
      <c r="BL103" s="24">
        <f t="shared" si="78"/>
        <v>0</v>
      </c>
      <c r="BM103" s="24">
        <f t="shared" si="78"/>
        <v>0</v>
      </c>
      <c r="BN103" s="24">
        <f t="shared" si="78"/>
        <v>0</v>
      </c>
      <c r="BO103" s="24">
        <f t="shared" si="78"/>
        <v>0</v>
      </c>
      <c r="BP103" s="24">
        <f t="shared" si="78"/>
        <v>0</v>
      </c>
      <c r="BQ103" s="24">
        <f t="shared" si="78"/>
        <v>0</v>
      </c>
      <c r="BR103" s="24">
        <f t="shared" si="79"/>
        <v>0</v>
      </c>
      <c r="BS103" s="24">
        <f t="shared" si="79"/>
        <v>0</v>
      </c>
      <c r="BT103" s="24">
        <f t="shared" si="79"/>
        <v>38480736</v>
      </c>
      <c r="BU103" s="24">
        <f t="shared" si="79"/>
        <v>0</v>
      </c>
      <c r="BV103" s="24">
        <f t="shared" si="79"/>
        <v>0</v>
      </c>
      <c r="BW103" s="25">
        <f t="shared" si="89"/>
        <v>0.18821879999999999</v>
      </c>
      <c r="BX103" s="24">
        <f t="shared" si="80"/>
        <v>13175316</v>
      </c>
      <c r="BY103" s="40"/>
      <c r="BZ103" s="40"/>
      <c r="CA103" s="40"/>
      <c r="CB103" s="40"/>
      <c r="CC103" s="40"/>
      <c r="CD103" s="40"/>
      <c r="CE103" s="40"/>
      <c r="CF103" s="40"/>
      <c r="CG103" s="40"/>
      <c r="CH103" s="40"/>
      <c r="CI103" s="40"/>
      <c r="CJ103" s="40"/>
      <c r="CK103" s="40"/>
      <c r="CL103" s="40"/>
      <c r="CM103" s="40"/>
      <c r="CN103" s="40"/>
      <c r="CO103" s="40"/>
      <c r="CP103" s="40"/>
      <c r="CQ103" s="40">
        <f>+'[1]FEBRERO 2018'!$H$428</f>
        <v>13175316</v>
      </c>
      <c r="CR103" s="40"/>
      <c r="CS103" s="40"/>
      <c r="CT103" s="25">
        <f t="shared" si="55"/>
        <v>0.81178119999999998</v>
      </c>
      <c r="CU103" s="24">
        <f t="shared" si="87"/>
        <v>56824684</v>
      </c>
      <c r="CV103" s="24">
        <f t="shared" si="81"/>
        <v>0</v>
      </c>
      <c r="CW103" s="24">
        <f t="shared" si="81"/>
        <v>0</v>
      </c>
      <c r="CX103" s="24"/>
      <c r="CY103" s="24">
        <f t="shared" si="82"/>
        <v>0</v>
      </c>
      <c r="CZ103" s="24">
        <f t="shared" si="82"/>
        <v>0</v>
      </c>
      <c r="DA103" s="24">
        <f t="shared" si="82"/>
        <v>0</v>
      </c>
      <c r="DB103" s="24">
        <f t="shared" si="82"/>
        <v>0</v>
      </c>
      <c r="DC103" s="24">
        <f t="shared" si="82"/>
        <v>0</v>
      </c>
      <c r="DD103" s="24">
        <f t="shared" si="82"/>
        <v>0</v>
      </c>
      <c r="DE103" s="24">
        <f t="shared" si="82"/>
        <v>0</v>
      </c>
      <c r="DF103" s="24">
        <f t="shared" si="82"/>
        <v>0</v>
      </c>
      <c r="DG103" s="24">
        <f t="shared" si="82"/>
        <v>0</v>
      </c>
      <c r="DH103" s="24">
        <f t="shared" si="82"/>
        <v>0</v>
      </c>
      <c r="DI103" s="24">
        <f t="shared" si="82"/>
        <v>0</v>
      </c>
      <c r="DJ103" s="24">
        <f t="shared" si="82"/>
        <v>0</v>
      </c>
      <c r="DK103" s="24">
        <f t="shared" si="82"/>
        <v>0</v>
      </c>
      <c r="DL103" s="24">
        <f t="shared" si="82"/>
        <v>0</v>
      </c>
      <c r="DM103" s="24">
        <f t="shared" si="82"/>
        <v>0</v>
      </c>
      <c r="DN103" s="24">
        <f t="shared" si="82"/>
        <v>56824684</v>
      </c>
      <c r="DO103" s="24">
        <f t="shared" si="83"/>
        <v>0</v>
      </c>
      <c r="DP103" s="24">
        <f t="shared" si="83"/>
        <v>0</v>
      </c>
      <c r="DR103" s="76"/>
      <c r="DS103" s="48">
        <f t="shared" si="84"/>
        <v>70000000</v>
      </c>
      <c r="DT103" s="48">
        <f t="shared" si="85"/>
        <v>13175316</v>
      </c>
      <c r="DU103" s="168">
        <f t="shared" si="86"/>
        <v>0.18821879999999999</v>
      </c>
    </row>
    <row r="104" spans="1:125" ht="22.5" hidden="1" customHeight="1" x14ac:dyDescent="0.25">
      <c r="A104" s="85"/>
      <c r="B104" s="180"/>
      <c r="C104" s="50" t="s">
        <v>305</v>
      </c>
      <c r="D104" s="86" t="s">
        <v>306</v>
      </c>
      <c r="E104" s="22">
        <v>301</v>
      </c>
      <c r="F104" s="23" t="s">
        <v>274</v>
      </c>
      <c r="G104" s="40">
        <f t="shared" si="76"/>
        <v>50000000</v>
      </c>
      <c r="H104" s="40"/>
      <c r="I104" s="40"/>
      <c r="J104" s="40"/>
      <c r="K104" s="40"/>
      <c r="L104" s="40"/>
      <c r="M104" s="40"/>
      <c r="N104" s="40"/>
      <c r="O104" s="40"/>
      <c r="P104" s="40"/>
      <c r="Q104" s="40"/>
      <c r="R104" s="40"/>
      <c r="S104" s="40"/>
      <c r="T104" s="40"/>
      <c r="U104" s="40"/>
      <c r="V104" s="40"/>
      <c r="W104" s="40"/>
      <c r="X104" s="40"/>
      <c r="Y104" s="40"/>
      <c r="Z104" s="40">
        <v>50000000</v>
      </c>
      <c r="AA104" s="40"/>
      <c r="AB104" s="40"/>
      <c r="AC104" s="25">
        <f t="shared" si="88"/>
        <v>0.94569999999999999</v>
      </c>
      <c r="AD104" s="24">
        <f t="shared" si="77"/>
        <v>47285000</v>
      </c>
      <c r="AE104" s="40"/>
      <c r="AF104" s="40"/>
      <c r="AG104" s="40"/>
      <c r="AH104" s="40"/>
      <c r="AI104" s="40"/>
      <c r="AJ104" s="40"/>
      <c r="AK104" s="40"/>
      <c r="AL104" s="40"/>
      <c r="AM104" s="40"/>
      <c r="AN104" s="40"/>
      <c r="AO104" s="40"/>
      <c r="AP104" s="40"/>
      <c r="AQ104" s="40"/>
      <c r="AR104" s="40"/>
      <c r="AS104" s="40"/>
      <c r="AT104" s="40"/>
      <c r="AU104" s="40"/>
      <c r="AV104" s="40"/>
      <c r="AW104" s="40">
        <f>+'[1]FEBRERO 2018'!$G$439</f>
        <v>47285000</v>
      </c>
      <c r="AX104" s="40"/>
      <c r="AY104" s="40"/>
      <c r="AZ104" s="25">
        <f t="shared" si="69"/>
        <v>5.4300000000000015E-2</v>
      </c>
      <c r="BA104" s="24">
        <f>SUM(BB104:BV104)</f>
        <v>2715000</v>
      </c>
      <c r="BB104" s="24">
        <f t="shared" si="78"/>
        <v>0</v>
      </c>
      <c r="BC104" s="24">
        <f t="shared" si="78"/>
        <v>0</v>
      </c>
      <c r="BD104" s="24">
        <f t="shared" si="78"/>
        <v>0</v>
      </c>
      <c r="BE104" s="24">
        <f t="shared" si="78"/>
        <v>0</v>
      </c>
      <c r="BF104" s="24">
        <f t="shared" si="78"/>
        <v>0</v>
      </c>
      <c r="BG104" s="24">
        <f t="shared" si="78"/>
        <v>0</v>
      </c>
      <c r="BH104" s="24">
        <f t="shared" si="78"/>
        <v>0</v>
      </c>
      <c r="BI104" s="24">
        <f t="shared" si="78"/>
        <v>0</v>
      </c>
      <c r="BJ104" s="24">
        <f t="shared" si="78"/>
        <v>0</v>
      </c>
      <c r="BK104" s="24">
        <f t="shared" si="78"/>
        <v>0</v>
      </c>
      <c r="BL104" s="24">
        <f t="shared" si="78"/>
        <v>0</v>
      </c>
      <c r="BM104" s="24">
        <f t="shared" si="78"/>
        <v>0</v>
      </c>
      <c r="BN104" s="24">
        <f t="shared" si="78"/>
        <v>0</v>
      </c>
      <c r="BO104" s="24">
        <f t="shared" si="78"/>
        <v>0</v>
      </c>
      <c r="BP104" s="24">
        <f t="shared" si="78"/>
        <v>0</v>
      </c>
      <c r="BQ104" s="24">
        <f t="shared" si="78"/>
        <v>0</v>
      </c>
      <c r="BR104" s="24">
        <f t="shared" si="79"/>
        <v>0</v>
      </c>
      <c r="BS104" s="24">
        <f t="shared" si="79"/>
        <v>0</v>
      </c>
      <c r="BT104" s="24">
        <f t="shared" si="79"/>
        <v>2715000</v>
      </c>
      <c r="BU104" s="24">
        <f t="shared" si="79"/>
        <v>0</v>
      </c>
      <c r="BV104" s="24">
        <f t="shared" si="79"/>
        <v>0</v>
      </c>
      <c r="BW104" s="25">
        <f t="shared" si="89"/>
        <v>0.94222284000000001</v>
      </c>
      <c r="BX104" s="24">
        <f t="shared" si="80"/>
        <v>47111142</v>
      </c>
      <c r="BY104" s="40"/>
      <c r="BZ104" s="40"/>
      <c r="CA104" s="40"/>
      <c r="CB104" s="40"/>
      <c r="CC104" s="40"/>
      <c r="CD104" s="40"/>
      <c r="CE104" s="40"/>
      <c r="CF104" s="40"/>
      <c r="CG104" s="40"/>
      <c r="CH104" s="40"/>
      <c r="CI104" s="40"/>
      <c r="CJ104" s="40"/>
      <c r="CK104" s="40"/>
      <c r="CL104" s="40"/>
      <c r="CM104" s="40"/>
      <c r="CN104" s="40"/>
      <c r="CO104" s="40"/>
      <c r="CP104" s="40"/>
      <c r="CQ104" s="40">
        <f>+'[1]FEBRERO 2018'!$H$439</f>
        <v>47111142</v>
      </c>
      <c r="CR104" s="40"/>
      <c r="CS104" s="40"/>
      <c r="CT104" s="25">
        <f t="shared" si="55"/>
        <v>5.7777159999999994E-2</v>
      </c>
      <c r="CU104" s="24">
        <f t="shared" si="87"/>
        <v>2888858</v>
      </c>
      <c r="CV104" s="24">
        <f t="shared" si="81"/>
        <v>0</v>
      </c>
      <c r="CW104" s="24">
        <f t="shared" si="81"/>
        <v>0</v>
      </c>
      <c r="CX104" s="24"/>
      <c r="CY104" s="24">
        <f t="shared" si="82"/>
        <v>0</v>
      </c>
      <c r="CZ104" s="24">
        <f t="shared" si="82"/>
        <v>0</v>
      </c>
      <c r="DA104" s="24">
        <f t="shared" si="82"/>
        <v>0</v>
      </c>
      <c r="DB104" s="24">
        <f t="shared" si="82"/>
        <v>0</v>
      </c>
      <c r="DC104" s="24">
        <f t="shared" si="82"/>
        <v>0</v>
      </c>
      <c r="DD104" s="24">
        <f t="shared" si="82"/>
        <v>0</v>
      </c>
      <c r="DE104" s="24">
        <f t="shared" si="82"/>
        <v>0</v>
      </c>
      <c r="DF104" s="24">
        <f t="shared" si="82"/>
        <v>0</v>
      </c>
      <c r="DG104" s="24">
        <f t="shared" si="82"/>
        <v>0</v>
      </c>
      <c r="DH104" s="24">
        <f t="shared" si="82"/>
        <v>0</v>
      </c>
      <c r="DI104" s="24">
        <f t="shared" si="82"/>
        <v>0</v>
      </c>
      <c r="DJ104" s="24">
        <f t="shared" si="82"/>
        <v>0</v>
      </c>
      <c r="DK104" s="24">
        <f t="shared" si="82"/>
        <v>0</v>
      </c>
      <c r="DL104" s="24">
        <f t="shared" si="82"/>
        <v>0</v>
      </c>
      <c r="DM104" s="24">
        <f t="shared" si="82"/>
        <v>0</v>
      </c>
      <c r="DN104" s="24">
        <f t="shared" si="82"/>
        <v>2888858</v>
      </c>
      <c r="DO104" s="24">
        <f t="shared" si="83"/>
        <v>0</v>
      </c>
      <c r="DP104" s="24">
        <f t="shared" si="83"/>
        <v>0</v>
      </c>
      <c r="DS104" s="48">
        <f t="shared" si="84"/>
        <v>50000000</v>
      </c>
      <c r="DT104" s="48">
        <f t="shared" si="85"/>
        <v>47111142</v>
      </c>
      <c r="DU104" s="168">
        <f t="shared" si="86"/>
        <v>0.94222284000000001</v>
      </c>
    </row>
    <row r="105" spans="1:125" s="47" customFormat="1" ht="21" customHeight="1" thickTop="1" thickBot="1" x14ac:dyDescent="0.3">
      <c r="A105" s="83"/>
      <c r="B105" s="253" t="s">
        <v>307</v>
      </c>
      <c r="C105" s="254"/>
      <c r="D105" s="254"/>
      <c r="E105" s="254"/>
      <c r="F105" s="255"/>
      <c r="G105" s="59">
        <f>SUM(G92:G104)</f>
        <v>2621638202</v>
      </c>
      <c r="H105" s="59">
        <f t="shared" ref="H105:AB105" si="90">SUM(H92:H104)</f>
        <v>258021182</v>
      </c>
      <c r="I105" s="59">
        <f t="shared" si="90"/>
        <v>0</v>
      </c>
      <c r="J105" s="59">
        <f t="shared" si="90"/>
        <v>848000</v>
      </c>
      <c r="K105" s="59">
        <f t="shared" si="90"/>
        <v>0</v>
      </c>
      <c r="L105" s="59">
        <f t="shared" si="90"/>
        <v>0</v>
      </c>
      <c r="M105" s="59">
        <f t="shared" si="90"/>
        <v>0</v>
      </c>
      <c r="N105" s="59">
        <f t="shared" si="90"/>
        <v>0</v>
      </c>
      <c r="O105" s="59">
        <f t="shared" si="90"/>
        <v>0</v>
      </c>
      <c r="P105" s="59">
        <f t="shared" si="90"/>
        <v>0</v>
      </c>
      <c r="Q105" s="59">
        <f t="shared" si="90"/>
        <v>0</v>
      </c>
      <c r="R105" s="59">
        <f t="shared" si="90"/>
        <v>0</v>
      </c>
      <c r="S105" s="59">
        <f t="shared" si="90"/>
        <v>0</v>
      </c>
      <c r="T105" s="59">
        <f t="shared" si="90"/>
        <v>0</v>
      </c>
      <c r="U105" s="59">
        <f t="shared" si="90"/>
        <v>0</v>
      </c>
      <c r="V105" s="59">
        <f t="shared" si="90"/>
        <v>0</v>
      </c>
      <c r="W105" s="59">
        <f t="shared" si="90"/>
        <v>0</v>
      </c>
      <c r="X105" s="59">
        <f t="shared" si="90"/>
        <v>0</v>
      </c>
      <c r="Y105" s="59">
        <f t="shared" si="90"/>
        <v>600000000</v>
      </c>
      <c r="Z105" s="59">
        <f t="shared" si="90"/>
        <v>1702623255</v>
      </c>
      <c r="AA105" s="59">
        <f t="shared" si="90"/>
        <v>0</v>
      </c>
      <c r="AB105" s="59">
        <f t="shared" si="90"/>
        <v>60145765</v>
      </c>
      <c r="AC105" s="163">
        <f t="shared" si="88"/>
        <v>0.89416769072546498</v>
      </c>
      <c r="AD105" s="59">
        <f>SUM(AD92:AD104)</f>
        <v>2344184177</v>
      </c>
      <c r="AE105" s="59">
        <f t="shared" ref="AE105:AV105" si="91">SUM(AE92:AE104)</f>
        <v>258021182</v>
      </c>
      <c r="AF105" s="59">
        <f t="shared" si="91"/>
        <v>0</v>
      </c>
      <c r="AG105" s="59"/>
      <c r="AH105" s="59">
        <f t="shared" si="91"/>
        <v>0</v>
      </c>
      <c r="AI105" s="59">
        <f t="shared" si="91"/>
        <v>0</v>
      </c>
      <c r="AJ105" s="59">
        <f t="shared" si="91"/>
        <v>0</v>
      </c>
      <c r="AK105" s="59">
        <f t="shared" si="91"/>
        <v>0</v>
      </c>
      <c r="AL105" s="59">
        <f t="shared" si="91"/>
        <v>0</v>
      </c>
      <c r="AM105" s="59">
        <f t="shared" si="91"/>
        <v>0</v>
      </c>
      <c r="AN105" s="59">
        <f t="shared" si="91"/>
        <v>0</v>
      </c>
      <c r="AO105" s="59">
        <f t="shared" si="91"/>
        <v>0</v>
      </c>
      <c r="AP105" s="59">
        <f t="shared" si="91"/>
        <v>0</v>
      </c>
      <c r="AQ105" s="59">
        <f t="shared" si="91"/>
        <v>0</v>
      </c>
      <c r="AR105" s="59">
        <f t="shared" si="91"/>
        <v>0</v>
      </c>
      <c r="AS105" s="59">
        <f t="shared" si="91"/>
        <v>0</v>
      </c>
      <c r="AT105" s="59">
        <f t="shared" si="91"/>
        <v>0</v>
      </c>
      <c r="AU105" s="59">
        <f t="shared" si="91"/>
        <v>0</v>
      </c>
      <c r="AV105" s="59">
        <f t="shared" si="91"/>
        <v>548765289</v>
      </c>
      <c r="AW105" s="59">
        <f>SUM(AW92:AW104)</f>
        <v>1517397706</v>
      </c>
      <c r="AX105" s="59">
        <f t="shared" ref="AX105:AY105" si="92">SUM(AX92:AX104)</f>
        <v>0</v>
      </c>
      <c r="AY105" s="59">
        <f t="shared" si="92"/>
        <v>20000000</v>
      </c>
      <c r="AZ105" s="163">
        <f t="shared" si="69"/>
        <v>0.10583230927453502</v>
      </c>
      <c r="BA105" s="59">
        <f>SUM(BA92:BA104)</f>
        <v>277454025</v>
      </c>
      <c r="BB105" s="59">
        <f t="shared" ref="BB105:BV105" si="93">SUM(BB92:BB104)</f>
        <v>0</v>
      </c>
      <c r="BC105" s="59">
        <f t="shared" si="93"/>
        <v>0</v>
      </c>
      <c r="BD105" s="59">
        <f t="shared" si="93"/>
        <v>848000</v>
      </c>
      <c r="BE105" s="59">
        <f t="shared" si="93"/>
        <v>0</v>
      </c>
      <c r="BF105" s="59">
        <f t="shared" si="93"/>
        <v>0</v>
      </c>
      <c r="BG105" s="59">
        <f t="shared" si="93"/>
        <v>0</v>
      </c>
      <c r="BH105" s="59">
        <f t="shared" si="93"/>
        <v>0</v>
      </c>
      <c r="BI105" s="59">
        <f t="shared" si="93"/>
        <v>0</v>
      </c>
      <c r="BJ105" s="59">
        <f t="shared" si="93"/>
        <v>0</v>
      </c>
      <c r="BK105" s="59">
        <f t="shared" si="93"/>
        <v>0</v>
      </c>
      <c r="BL105" s="59">
        <f t="shared" si="93"/>
        <v>0</v>
      </c>
      <c r="BM105" s="59">
        <f t="shared" si="93"/>
        <v>0</v>
      </c>
      <c r="BN105" s="59">
        <f t="shared" si="93"/>
        <v>0</v>
      </c>
      <c r="BO105" s="59">
        <f t="shared" si="93"/>
        <v>0</v>
      </c>
      <c r="BP105" s="59">
        <f t="shared" si="93"/>
        <v>0</v>
      </c>
      <c r="BQ105" s="59">
        <f t="shared" si="93"/>
        <v>0</v>
      </c>
      <c r="BR105" s="59">
        <f t="shared" si="93"/>
        <v>0</v>
      </c>
      <c r="BS105" s="59">
        <f t="shared" si="93"/>
        <v>51234711</v>
      </c>
      <c r="BT105" s="59">
        <f t="shared" si="93"/>
        <v>185225549</v>
      </c>
      <c r="BU105" s="59">
        <f t="shared" si="93"/>
        <v>0</v>
      </c>
      <c r="BV105" s="59">
        <f t="shared" si="93"/>
        <v>40145765</v>
      </c>
      <c r="BW105" s="163">
        <f t="shared" si="89"/>
        <v>0.80644038425558462</v>
      </c>
      <c r="BX105" s="59">
        <f>SUM(BX92:BX104)</f>
        <v>2114194919</v>
      </c>
      <c r="BY105" s="59">
        <f t="shared" ref="BY105:CS105" si="94">SUM(BY92:BY104)</f>
        <v>258021182</v>
      </c>
      <c r="BZ105" s="59">
        <f t="shared" si="94"/>
        <v>0</v>
      </c>
      <c r="CA105" s="59"/>
      <c r="CB105" s="59">
        <f t="shared" si="94"/>
        <v>0</v>
      </c>
      <c r="CC105" s="59">
        <f t="shared" si="94"/>
        <v>0</v>
      </c>
      <c r="CD105" s="59">
        <f t="shared" si="94"/>
        <v>0</v>
      </c>
      <c r="CE105" s="59">
        <f t="shared" si="94"/>
        <v>0</v>
      </c>
      <c r="CF105" s="59">
        <f t="shared" si="94"/>
        <v>0</v>
      </c>
      <c r="CG105" s="59">
        <f t="shared" si="94"/>
        <v>0</v>
      </c>
      <c r="CH105" s="59">
        <f t="shared" si="94"/>
        <v>0</v>
      </c>
      <c r="CI105" s="59">
        <f t="shared" si="94"/>
        <v>0</v>
      </c>
      <c r="CJ105" s="59">
        <f t="shared" si="94"/>
        <v>0</v>
      </c>
      <c r="CK105" s="59">
        <f t="shared" si="94"/>
        <v>0</v>
      </c>
      <c r="CL105" s="59">
        <f t="shared" si="94"/>
        <v>0</v>
      </c>
      <c r="CM105" s="59">
        <f t="shared" si="94"/>
        <v>0</v>
      </c>
      <c r="CN105" s="59">
        <f t="shared" si="94"/>
        <v>0</v>
      </c>
      <c r="CO105" s="59">
        <f t="shared" si="94"/>
        <v>0</v>
      </c>
      <c r="CP105" s="59">
        <f t="shared" si="94"/>
        <v>409255405</v>
      </c>
      <c r="CQ105" s="59">
        <f t="shared" si="94"/>
        <v>1434924732</v>
      </c>
      <c r="CR105" s="59">
        <f t="shared" si="94"/>
        <v>0</v>
      </c>
      <c r="CS105" s="59">
        <f t="shared" si="94"/>
        <v>11993600</v>
      </c>
      <c r="CT105" s="163">
        <f t="shared" si="55"/>
        <v>0.19355961574441538</v>
      </c>
      <c r="CU105" s="59">
        <f>SUM(CU92:CU104)</f>
        <v>507443283</v>
      </c>
      <c r="CV105" s="59">
        <f t="shared" ref="CV105:DP105" si="95">SUM(CV92:CV104)</f>
        <v>0</v>
      </c>
      <c r="CW105" s="59">
        <f t="shared" si="95"/>
        <v>0</v>
      </c>
      <c r="CX105" s="59">
        <f t="shared" si="95"/>
        <v>848000</v>
      </c>
      <c r="CY105" s="59">
        <f t="shared" si="95"/>
        <v>0</v>
      </c>
      <c r="CZ105" s="59">
        <f t="shared" si="95"/>
        <v>0</v>
      </c>
      <c r="DA105" s="59">
        <f t="shared" si="95"/>
        <v>0</v>
      </c>
      <c r="DB105" s="59">
        <f t="shared" si="95"/>
        <v>0</v>
      </c>
      <c r="DC105" s="59">
        <f t="shared" si="95"/>
        <v>0</v>
      </c>
      <c r="DD105" s="59">
        <f t="shared" si="95"/>
        <v>0</v>
      </c>
      <c r="DE105" s="59">
        <f t="shared" si="95"/>
        <v>0</v>
      </c>
      <c r="DF105" s="59">
        <f t="shared" si="95"/>
        <v>0</v>
      </c>
      <c r="DG105" s="59">
        <f t="shared" si="95"/>
        <v>0</v>
      </c>
      <c r="DH105" s="59">
        <f t="shared" si="95"/>
        <v>0</v>
      </c>
      <c r="DI105" s="59">
        <f t="shared" si="95"/>
        <v>0</v>
      </c>
      <c r="DJ105" s="59">
        <f t="shared" si="95"/>
        <v>0</v>
      </c>
      <c r="DK105" s="59">
        <f t="shared" si="95"/>
        <v>0</v>
      </c>
      <c r="DL105" s="59">
        <f t="shared" si="95"/>
        <v>0</v>
      </c>
      <c r="DM105" s="59">
        <f t="shared" si="95"/>
        <v>190744595</v>
      </c>
      <c r="DN105" s="59">
        <f t="shared" si="95"/>
        <v>267698523</v>
      </c>
      <c r="DO105" s="59">
        <f t="shared" si="95"/>
        <v>0</v>
      </c>
      <c r="DP105" s="59">
        <f t="shared" si="95"/>
        <v>48152165</v>
      </c>
      <c r="DR105" s="165" t="s">
        <v>381</v>
      </c>
      <c r="DS105" s="48">
        <f t="shared" si="84"/>
        <v>2621638202</v>
      </c>
      <c r="DT105" s="48">
        <f t="shared" si="85"/>
        <v>2114194919</v>
      </c>
      <c r="DU105" s="168">
        <f t="shared" si="86"/>
        <v>0.80644038425558462</v>
      </c>
    </row>
    <row r="106" spans="1:125" ht="45" hidden="1" customHeight="1" thickTop="1" thickBot="1" x14ac:dyDescent="0.3">
      <c r="A106" s="187" t="s">
        <v>308</v>
      </c>
      <c r="B106" s="87" t="s">
        <v>309</v>
      </c>
      <c r="C106" s="50" t="s">
        <v>310</v>
      </c>
      <c r="D106" s="21" t="s">
        <v>311</v>
      </c>
      <c r="E106" s="88">
        <v>510</v>
      </c>
      <c r="F106" s="23" t="s">
        <v>312</v>
      </c>
      <c r="G106" s="24">
        <f t="shared" ref="G106:G122" si="96">SUM(H106:AB106)</f>
        <v>800000</v>
      </c>
      <c r="H106" s="24"/>
      <c r="I106" s="24"/>
      <c r="J106" s="24"/>
      <c r="K106" s="24"/>
      <c r="L106" s="24"/>
      <c r="M106" s="24"/>
      <c r="N106" s="24"/>
      <c r="O106" s="24"/>
      <c r="P106" s="24"/>
      <c r="Q106" s="24"/>
      <c r="R106" s="74"/>
      <c r="S106" s="74"/>
      <c r="T106" s="74"/>
      <c r="U106" s="74"/>
      <c r="V106" s="24"/>
      <c r="W106" s="24"/>
      <c r="X106" s="24"/>
      <c r="Y106" s="24"/>
      <c r="Z106" s="24"/>
      <c r="AA106" s="24"/>
      <c r="AB106" s="24">
        <v>800000</v>
      </c>
      <c r="AC106" s="25">
        <f t="shared" si="88"/>
        <v>0</v>
      </c>
      <c r="AD106" s="24">
        <f t="shared" ref="AD106:AD122" si="97">SUM(AE106:AY106)</f>
        <v>0</v>
      </c>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5">
        <f t="shared" si="69"/>
        <v>1</v>
      </c>
      <c r="BA106" s="24">
        <f t="shared" ref="BA106:BA122" si="98">SUM(BB106:BV106)</f>
        <v>800000</v>
      </c>
      <c r="BB106" s="24">
        <f t="shared" ref="BB106:BQ122" si="99">H106-AE106</f>
        <v>0</v>
      </c>
      <c r="BC106" s="24">
        <f t="shared" si="99"/>
        <v>0</v>
      </c>
      <c r="BD106" s="24"/>
      <c r="BE106" s="24">
        <f t="shared" ref="BE106:BT121" si="100">K106-AH106</f>
        <v>0</v>
      </c>
      <c r="BF106" s="24">
        <f t="shared" si="100"/>
        <v>0</v>
      </c>
      <c r="BG106" s="24">
        <f t="shared" si="100"/>
        <v>0</v>
      </c>
      <c r="BH106" s="24">
        <f t="shared" si="100"/>
        <v>0</v>
      </c>
      <c r="BI106" s="24">
        <f t="shared" si="100"/>
        <v>0</v>
      </c>
      <c r="BJ106" s="24">
        <f t="shared" si="100"/>
        <v>0</v>
      </c>
      <c r="BK106" s="24">
        <f t="shared" si="100"/>
        <v>0</v>
      </c>
      <c r="BL106" s="24">
        <f t="shared" si="100"/>
        <v>0</v>
      </c>
      <c r="BM106" s="24">
        <f t="shared" si="100"/>
        <v>0</v>
      </c>
      <c r="BN106" s="24">
        <f t="shared" si="100"/>
        <v>0</v>
      </c>
      <c r="BO106" s="24">
        <f t="shared" si="100"/>
        <v>0</v>
      </c>
      <c r="BP106" s="24">
        <f t="shared" si="100"/>
        <v>0</v>
      </c>
      <c r="BQ106" s="24">
        <f t="shared" si="100"/>
        <v>0</v>
      </c>
      <c r="BR106" s="24">
        <f t="shared" si="100"/>
        <v>0</v>
      </c>
      <c r="BS106" s="24">
        <f t="shared" si="100"/>
        <v>0</v>
      </c>
      <c r="BT106" s="24">
        <f t="shared" si="100"/>
        <v>0</v>
      </c>
      <c r="BU106" s="24">
        <f t="shared" ref="BU106:BV122" si="101">AA106-AX106</f>
        <v>0</v>
      </c>
      <c r="BV106" s="24">
        <f t="shared" si="101"/>
        <v>800000</v>
      </c>
      <c r="BW106" s="25">
        <f t="shared" si="89"/>
        <v>0</v>
      </c>
      <c r="BX106" s="24">
        <f t="shared" ref="BX106:BX122" si="102">SUM(BY106:CS106)</f>
        <v>0</v>
      </c>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5">
        <f t="shared" si="55"/>
        <v>1</v>
      </c>
      <c r="CU106" s="24">
        <f t="shared" si="87"/>
        <v>800000</v>
      </c>
      <c r="CV106" s="24">
        <f t="shared" ref="CV106:DK122" si="103">H106-BY106</f>
        <v>0</v>
      </c>
      <c r="CW106" s="24">
        <f t="shared" si="103"/>
        <v>0</v>
      </c>
      <c r="CX106" s="24"/>
      <c r="CY106" s="24">
        <f t="shared" ref="CY106:DN121" si="104">K106-CB106</f>
        <v>0</v>
      </c>
      <c r="CZ106" s="24">
        <f t="shared" si="104"/>
        <v>0</v>
      </c>
      <c r="DA106" s="24">
        <f t="shared" si="104"/>
        <v>0</v>
      </c>
      <c r="DB106" s="24">
        <f t="shared" si="104"/>
        <v>0</v>
      </c>
      <c r="DC106" s="24">
        <f t="shared" si="104"/>
        <v>0</v>
      </c>
      <c r="DD106" s="24">
        <f t="shared" si="104"/>
        <v>0</v>
      </c>
      <c r="DE106" s="24">
        <f t="shared" si="104"/>
        <v>0</v>
      </c>
      <c r="DF106" s="24">
        <f t="shared" si="104"/>
        <v>0</v>
      </c>
      <c r="DG106" s="24">
        <f t="shared" si="104"/>
        <v>0</v>
      </c>
      <c r="DH106" s="24">
        <f t="shared" si="104"/>
        <v>0</v>
      </c>
      <c r="DI106" s="24">
        <f t="shared" si="104"/>
        <v>0</v>
      </c>
      <c r="DJ106" s="24">
        <f t="shared" si="104"/>
        <v>0</v>
      </c>
      <c r="DK106" s="24">
        <f t="shared" si="104"/>
        <v>0</v>
      </c>
      <c r="DL106" s="24">
        <f t="shared" si="104"/>
        <v>0</v>
      </c>
      <c r="DM106" s="24">
        <f t="shared" si="104"/>
        <v>0</v>
      </c>
      <c r="DN106" s="24">
        <f t="shared" si="104"/>
        <v>0</v>
      </c>
      <c r="DO106" s="24">
        <f t="shared" ref="DO106:DP122" si="105">AA106-CR106</f>
        <v>0</v>
      </c>
      <c r="DP106" s="24">
        <f t="shared" si="105"/>
        <v>800000</v>
      </c>
      <c r="DR106" s="76"/>
      <c r="DS106" s="48">
        <f t="shared" si="84"/>
        <v>800000</v>
      </c>
      <c r="DT106" s="48">
        <f t="shared" si="85"/>
        <v>0</v>
      </c>
      <c r="DU106" s="168">
        <f t="shared" si="86"/>
        <v>0</v>
      </c>
    </row>
    <row r="107" spans="1:125" ht="20.25" hidden="1" customHeight="1" thickTop="1" x14ac:dyDescent="0.25">
      <c r="A107" s="188"/>
      <c r="B107" s="189" t="s">
        <v>313</v>
      </c>
      <c r="C107" s="50" t="s">
        <v>314</v>
      </c>
      <c r="D107" s="21" t="s">
        <v>315</v>
      </c>
      <c r="E107" s="88">
        <v>111</v>
      </c>
      <c r="F107" s="23" t="s">
        <v>274</v>
      </c>
      <c r="G107" s="24">
        <f t="shared" si="96"/>
        <v>10500000000</v>
      </c>
      <c r="H107" s="24"/>
      <c r="I107" s="24"/>
      <c r="J107" s="24"/>
      <c r="K107" s="24">
        <f>12000000000-1500000000</f>
        <v>10500000000</v>
      </c>
      <c r="L107" s="24"/>
      <c r="M107" s="24"/>
      <c r="N107" s="24">
        <f>582008000-582008000</f>
        <v>0</v>
      </c>
      <c r="O107" s="24"/>
      <c r="P107" s="24"/>
      <c r="Q107" s="24"/>
      <c r="R107" s="24"/>
      <c r="S107" s="24"/>
      <c r="T107" s="24"/>
      <c r="U107" s="24"/>
      <c r="V107" s="24"/>
      <c r="W107" s="24"/>
      <c r="X107" s="24"/>
      <c r="Y107" s="24"/>
      <c r="Z107" s="24"/>
      <c r="AA107" s="24"/>
      <c r="AB107" s="24"/>
      <c r="AC107" s="25">
        <f t="shared" si="88"/>
        <v>0</v>
      </c>
      <c r="AD107" s="24">
        <f t="shared" si="97"/>
        <v>0</v>
      </c>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5">
        <f t="shared" si="69"/>
        <v>1</v>
      </c>
      <c r="BA107" s="24">
        <f t="shared" si="98"/>
        <v>10500000000</v>
      </c>
      <c r="BB107" s="24">
        <f t="shared" si="99"/>
        <v>0</v>
      </c>
      <c r="BC107" s="24">
        <f t="shared" si="99"/>
        <v>0</v>
      </c>
      <c r="BD107" s="24"/>
      <c r="BE107" s="24">
        <f t="shared" si="100"/>
        <v>10500000000</v>
      </c>
      <c r="BF107" s="24">
        <f t="shared" si="100"/>
        <v>0</v>
      </c>
      <c r="BG107" s="24">
        <f t="shared" si="100"/>
        <v>0</v>
      </c>
      <c r="BH107" s="24">
        <f t="shared" si="100"/>
        <v>0</v>
      </c>
      <c r="BI107" s="24">
        <f t="shared" si="100"/>
        <v>0</v>
      </c>
      <c r="BJ107" s="24">
        <f t="shared" si="100"/>
        <v>0</v>
      </c>
      <c r="BK107" s="24">
        <f t="shared" si="100"/>
        <v>0</v>
      </c>
      <c r="BL107" s="24">
        <f t="shared" si="100"/>
        <v>0</v>
      </c>
      <c r="BM107" s="24">
        <f t="shared" si="100"/>
        <v>0</v>
      </c>
      <c r="BN107" s="24">
        <f t="shared" si="100"/>
        <v>0</v>
      </c>
      <c r="BO107" s="24">
        <f t="shared" si="100"/>
        <v>0</v>
      </c>
      <c r="BP107" s="24">
        <f t="shared" si="100"/>
        <v>0</v>
      </c>
      <c r="BQ107" s="24">
        <f t="shared" si="100"/>
        <v>0</v>
      </c>
      <c r="BR107" s="24">
        <f t="shared" si="100"/>
        <v>0</v>
      </c>
      <c r="BS107" s="24">
        <f t="shared" si="100"/>
        <v>0</v>
      </c>
      <c r="BT107" s="24">
        <f t="shared" si="100"/>
        <v>0</v>
      </c>
      <c r="BU107" s="24">
        <f t="shared" si="101"/>
        <v>0</v>
      </c>
      <c r="BV107" s="24">
        <f t="shared" si="101"/>
        <v>0</v>
      </c>
      <c r="BW107" s="25">
        <f t="shared" si="89"/>
        <v>0</v>
      </c>
      <c r="BX107" s="24">
        <f t="shared" si="102"/>
        <v>0</v>
      </c>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5">
        <f t="shared" si="55"/>
        <v>1</v>
      </c>
      <c r="CU107" s="24">
        <f t="shared" si="87"/>
        <v>10500000000</v>
      </c>
      <c r="CV107" s="24">
        <f t="shared" si="103"/>
        <v>0</v>
      </c>
      <c r="CW107" s="24">
        <f t="shared" si="103"/>
        <v>0</v>
      </c>
      <c r="CX107" s="24"/>
      <c r="CY107" s="24">
        <f t="shared" si="104"/>
        <v>10500000000</v>
      </c>
      <c r="CZ107" s="24">
        <f t="shared" si="104"/>
        <v>0</v>
      </c>
      <c r="DA107" s="24">
        <f t="shared" si="104"/>
        <v>0</v>
      </c>
      <c r="DB107" s="24">
        <f t="shared" si="104"/>
        <v>0</v>
      </c>
      <c r="DC107" s="24">
        <f t="shared" si="104"/>
        <v>0</v>
      </c>
      <c r="DD107" s="24">
        <f t="shared" si="104"/>
        <v>0</v>
      </c>
      <c r="DE107" s="24">
        <f t="shared" si="104"/>
        <v>0</v>
      </c>
      <c r="DF107" s="24">
        <f t="shared" si="104"/>
        <v>0</v>
      </c>
      <c r="DG107" s="24">
        <f t="shared" si="104"/>
        <v>0</v>
      </c>
      <c r="DH107" s="24">
        <f t="shared" si="104"/>
        <v>0</v>
      </c>
      <c r="DI107" s="24">
        <f t="shared" si="104"/>
        <v>0</v>
      </c>
      <c r="DJ107" s="24">
        <f t="shared" si="104"/>
        <v>0</v>
      </c>
      <c r="DK107" s="24">
        <f t="shared" si="104"/>
        <v>0</v>
      </c>
      <c r="DL107" s="24">
        <f t="shared" si="104"/>
        <v>0</v>
      </c>
      <c r="DM107" s="24">
        <f t="shared" si="104"/>
        <v>0</v>
      </c>
      <c r="DN107" s="24">
        <f t="shared" si="104"/>
        <v>0</v>
      </c>
      <c r="DO107" s="24">
        <f t="shared" si="105"/>
        <v>0</v>
      </c>
      <c r="DP107" s="24">
        <f t="shared" si="105"/>
        <v>0</v>
      </c>
      <c r="DS107" s="48">
        <f t="shared" si="84"/>
        <v>10500000000</v>
      </c>
      <c r="DT107" s="48">
        <f t="shared" si="85"/>
        <v>0</v>
      </c>
      <c r="DU107" s="168">
        <f t="shared" si="86"/>
        <v>0</v>
      </c>
    </row>
    <row r="108" spans="1:125" s="76" customFormat="1" ht="47.25" hidden="1" customHeight="1" x14ac:dyDescent="0.25">
      <c r="A108" s="188"/>
      <c r="B108" s="190"/>
      <c r="C108" s="89" t="s">
        <v>316</v>
      </c>
      <c r="D108" s="21" t="s">
        <v>317</v>
      </c>
      <c r="E108" s="90">
        <v>111</v>
      </c>
      <c r="F108" s="23" t="s">
        <v>318</v>
      </c>
      <c r="G108" s="24">
        <f>SUM(H108:AB108)</f>
        <v>3226784071</v>
      </c>
      <c r="H108" s="24">
        <v>181434097</v>
      </c>
      <c r="I108" s="24">
        <v>125000000</v>
      </c>
      <c r="J108" s="24">
        <v>83934392</v>
      </c>
      <c r="K108" s="24">
        <f>1500000000</f>
        <v>1500000000</v>
      </c>
      <c r="L108" s="24"/>
      <c r="M108" s="24"/>
      <c r="N108" s="24">
        <f>582008000+203000000</f>
        <v>785008000</v>
      </c>
      <c r="O108" s="24">
        <f>77572000+128449520</f>
        <v>206021520</v>
      </c>
      <c r="P108" s="24">
        <v>77572000</v>
      </c>
      <c r="Q108" s="24">
        <f>77572000+16500000</f>
        <v>94072000</v>
      </c>
      <c r="R108" s="24"/>
      <c r="S108" s="24"/>
      <c r="T108" s="24">
        <v>100000000</v>
      </c>
      <c r="U108" s="24"/>
      <c r="V108" s="24"/>
      <c r="W108" s="24"/>
      <c r="X108" s="24">
        <v>22750747</v>
      </c>
      <c r="Y108" s="24"/>
      <c r="Z108" s="24"/>
      <c r="AA108" s="24"/>
      <c r="AB108" s="24">
        <v>50991315</v>
      </c>
      <c r="AC108" s="75">
        <f t="shared" si="88"/>
        <v>0.2399272988105686</v>
      </c>
      <c r="AD108" s="24">
        <f t="shared" si="97"/>
        <v>774193586</v>
      </c>
      <c r="AE108" s="74"/>
      <c r="AF108" s="74">
        <f>+'[2]ENERO 2018'!$K$25</f>
        <v>125000000</v>
      </c>
      <c r="AG108" s="74"/>
      <c r="AH108" s="74"/>
      <c r="AI108" s="74"/>
      <c r="AJ108" s="74"/>
      <c r="AK108" s="74">
        <f>+'[2]ENERO 2018'!$P$25</f>
        <v>582008000</v>
      </c>
      <c r="AL108" s="74">
        <f>+'[2]ENERO 2018'!$Q$25</f>
        <v>19081150</v>
      </c>
      <c r="AM108" s="74">
        <f>+'[2]ENERO 2018'!$R$25</f>
        <v>26047800</v>
      </c>
      <c r="AN108" s="74">
        <f>+'[2]ENERO 2018'!$S$25</f>
        <v>9169750</v>
      </c>
      <c r="AO108" s="74"/>
      <c r="AP108" s="74"/>
      <c r="AQ108" s="74"/>
      <c r="AR108" s="74"/>
      <c r="AS108" s="74"/>
      <c r="AT108" s="74"/>
      <c r="AU108" s="74"/>
      <c r="AV108" s="74"/>
      <c r="AW108" s="74"/>
      <c r="AX108" s="74"/>
      <c r="AY108" s="74">
        <f>+'[2]ENERO 2018'!$AF$25</f>
        <v>12886886</v>
      </c>
      <c r="AZ108" s="75">
        <f t="shared" si="69"/>
        <v>0.76007270118943138</v>
      </c>
      <c r="BA108" s="24">
        <f t="shared" si="98"/>
        <v>2452590485</v>
      </c>
      <c r="BB108" s="24">
        <f t="shared" si="99"/>
        <v>181434097</v>
      </c>
      <c r="BC108" s="24">
        <f t="shared" si="99"/>
        <v>0</v>
      </c>
      <c r="BD108" s="24">
        <f t="shared" si="99"/>
        <v>83934392</v>
      </c>
      <c r="BE108" s="24">
        <f t="shared" si="100"/>
        <v>1500000000</v>
      </c>
      <c r="BF108" s="24">
        <f t="shared" si="100"/>
        <v>0</v>
      </c>
      <c r="BG108" s="24">
        <f t="shared" si="100"/>
        <v>0</v>
      </c>
      <c r="BH108" s="24">
        <f t="shared" si="100"/>
        <v>203000000</v>
      </c>
      <c r="BI108" s="24">
        <f t="shared" si="100"/>
        <v>186940370</v>
      </c>
      <c r="BJ108" s="24">
        <f t="shared" si="100"/>
        <v>51524200</v>
      </c>
      <c r="BK108" s="24">
        <f t="shared" si="100"/>
        <v>84902250</v>
      </c>
      <c r="BL108" s="24">
        <f t="shared" si="100"/>
        <v>0</v>
      </c>
      <c r="BM108" s="24">
        <f t="shared" si="100"/>
        <v>0</v>
      </c>
      <c r="BN108" s="24">
        <f t="shared" si="100"/>
        <v>100000000</v>
      </c>
      <c r="BO108" s="24">
        <f t="shared" si="100"/>
        <v>0</v>
      </c>
      <c r="BP108" s="24">
        <f t="shared" si="100"/>
        <v>0</v>
      </c>
      <c r="BQ108" s="24">
        <f t="shared" si="100"/>
        <v>0</v>
      </c>
      <c r="BR108" s="24">
        <f>X108-AU108</f>
        <v>22750747</v>
      </c>
      <c r="BS108" s="24">
        <f t="shared" si="100"/>
        <v>0</v>
      </c>
      <c r="BT108" s="24">
        <f t="shared" si="100"/>
        <v>0</v>
      </c>
      <c r="BU108" s="24">
        <f t="shared" si="101"/>
        <v>0</v>
      </c>
      <c r="BV108" s="24">
        <f t="shared" si="101"/>
        <v>38104429</v>
      </c>
      <c r="BW108" s="75">
        <f t="shared" si="89"/>
        <v>0.23892662850572252</v>
      </c>
      <c r="BX108" s="24">
        <f t="shared" si="102"/>
        <v>770964639</v>
      </c>
      <c r="BY108" s="74"/>
      <c r="BZ108" s="74">
        <f>+'[2]ENERO 2018'!$H$32+'[2]ENERO 2018'!$H$34+'[2]ENERO 2018'!$H$40</f>
        <v>125000000</v>
      </c>
      <c r="CA108" s="74"/>
      <c r="CB108" s="74"/>
      <c r="CC108" s="74"/>
      <c r="CD108" s="74"/>
      <c r="CE108" s="74">
        <f>+'[2]ENERO 2018'!$H$28+'[2]ENERO 2018'!$H$30+'[2]ENERO 2018'!$H$42</f>
        <v>580124253</v>
      </c>
      <c r="CF108" s="74">
        <f>+'[2]ENERO 2018'!$H$38+'[2]ENERO 2018'!$H$48</f>
        <v>17735950</v>
      </c>
      <c r="CG108" s="74">
        <f>+'[2]ENERO 2018'!$R$36+'[2]ENERO 2018'!$R$46</f>
        <v>26047800</v>
      </c>
      <c r="CH108" s="74">
        <f>+'[2]ENERO 2018'!$H$44</f>
        <v>9169750</v>
      </c>
      <c r="CI108" s="74"/>
      <c r="CJ108" s="74"/>
      <c r="CK108" s="74"/>
      <c r="CL108" s="74"/>
      <c r="CM108" s="74"/>
      <c r="CN108" s="74"/>
      <c r="CO108" s="74"/>
      <c r="CP108" s="74"/>
      <c r="CQ108" s="74"/>
      <c r="CR108" s="74"/>
      <c r="CS108" s="74">
        <f>+'[2]ENERO 2018'!$H$26+'[2]ENERO 2018'!$H$50</f>
        <v>12886886</v>
      </c>
      <c r="CT108" s="75">
        <f t="shared" si="55"/>
        <v>0.76107337149427745</v>
      </c>
      <c r="CU108" s="24">
        <f t="shared" si="87"/>
        <v>2455819432</v>
      </c>
      <c r="CV108" s="24">
        <f t="shared" si="103"/>
        <v>181434097</v>
      </c>
      <c r="CW108" s="24">
        <f t="shared" si="103"/>
        <v>0</v>
      </c>
      <c r="CX108" s="24">
        <f t="shared" si="103"/>
        <v>83934392</v>
      </c>
      <c r="CY108" s="24">
        <f t="shared" si="104"/>
        <v>1500000000</v>
      </c>
      <c r="CZ108" s="24">
        <f t="shared" si="104"/>
        <v>0</v>
      </c>
      <c r="DA108" s="24">
        <f t="shared" si="104"/>
        <v>0</v>
      </c>
      <c r="DB108" s="24">
        <f t="shared" si="104"/>
        <v>204883747</v>
      </c>
      <c r="DC108" s="24">
        <f t="shared" si="104"/>
        <v>188285570</v>
      </c>
      <c r="DD108" s="24">
        <f t="shared" si="104"/>
        <v>51524200</v>
      </c>
      <c r="DE108" s="24">
        <f t="shared" si="104"/>
        <v>84902250</v>
      </c>
      <c r="DF108" s="24">
        <f t="shared" si="104"/>
        <v>0</v>
      </c>
      <c r="DG108" s="24">
        <f t="shared" si="104"/>
        <v>0</v>
      </c>
      <c r="DH108" s="24">
        <f t="shared" si="104"/>
        <v>100000000</v>
      </c>
      <c r="DI108" s="24">
        <f t="shared" si="104"/>
        <v>0</v>
      </c>
      <c r="DJ108" s="24">
        <f t="shared" si="104"/>
        <v>0</v>
      </c>
      <c r="DK108" s="24">
        <f t="shared" si="104"/>
        <v>0</v>
      </c>
      <c r="DL108" s="24">
        <f t="shared" si="104"/>
        <v>22750747</v>
      </c>
      <c r="DM108" s="24">
        <f t="shared" si="104"/>
        <v>0</v>
      </c>
      <c r="DN108" s="24">
        <f t="shared" si="104"/>
        <v>0</v>
      </c>
      <c r="DO108" s="24">
        <f t="shared" si="105"/>
        <v>0</v>
      </c>
      <c r="DP108" s="24">
        <f t="shared" si="105"/>
        <v>38104429</v>
      </c>
      <c r="DR108"/>
      <c r="DS108" s="48">
        <f t="shared" si="84"/>
        <v>3226784071</v>
      </c>
      <c r="DT108" s="48">
        <f t="shared" si="85"/>
        <v>770964639</v>
      </c>
      <c r="DU108" s="168">
        <f t="shared" si="86"/>
        <v>0.23892662850572252</v>
      </c>
    </row>
    <row r="109" spans="1:125" ht="36" hidden="1" x14ac:dyDescent="0.25">
      <c r="A109" s="188"/>
      <c r="B109" s="191" t="s">
        <v>319</v>
      </c>
      <c r="C109" s="50" t="s">
        <v>320</v>
      </c>
      <c r="D109" s="21" t="s">
        <v>321</v>
      </c>
      <c r="E109" s="88">
        <v>211</v>
      </c>
      <c r="F109" s="23" t="s">
        <v>322</v>
      </c>
      <c r="G109" s="24">
        <f t="shared" si="96"/>
        <v>763286765</v>
      </c>
      <c r="H109" s="24"/>
      <c r="I109" s="24"/>
      <c r="J109" s="24">
        <v>18997073</v>
      </c>
      <c r="K109" s="24"/>
      <c r="L109" s="24"/>
      <c r="M109" s="24"/>
      <c r="N109" s="24">
        <v>257614970</v>
      </c>
      <c r="O109" s="24">
        <v>40000000</v>
      </c>
      <c r="P109" s="24">
        <f>40000000+111449520</f>
        <v>151449520</v>
      </c>
      <c r="Q109" s="24">
        <f>40000000+75549520</f>
        <v>115549520</v>
      </c>
      <c r="R109" s="24"/>
      <c r="S109" s="24">
        <f>1940856</f>
        <v>1940856</v>
      </c>
      <c r="T109" s="24">
        <f>32000000+4734826</f>
        <v>36734826</v>
      </c>
      <c r="U109" s="24">
        <v>96000000</v>
      </c>
      <c r="V109" s="24"/>
      <c r="W109" s="24"/>
      <c r="X109" s="24"/>
      <c r="Y109" s="24"/>
      <c r="Z109" s="24"/>
      <c r="AA109" s="24"/>
      <c r="AB109" s="24">
        <v>45000000</v>
      </c>
      <c r="AC109" s="25">
        <f t="shared" si="88"/>
        <v>1.3101235942431151E-2</v>
      </c>
      <c r="AD109" s="24">
        <f t="shared" si="97"/>
        <v>10000000</v>
      </c>
      <c r="AE109" s="24"/>
      <c r="AF109" s="24"/>
      <c r="AG109" s="24"/>
      <c r="AH109" s="24"/>
      <c r="AI109" s="24"/>
      <c r="AJ109" s="24"/>
      <c r="AK109" s="24"/>
      <c r="AL109" s="24"/>
      <c r="AM109" s="24"/>
      <c r="AN109" s="24"/>
      <c r="AO109" s="24"/>
      <c r="AP109" s="24"/>
      <c r="AQ109" s="24"/>
      <c r="AR109" s="24"/>
      <c r="AS109" s="24"/>
      <c r="AT109" s="24"/>
      <c r="AU109" s="24"/>
      <c r="AV109" s="24"/>
      <c r="AW109" s="24"/>
      <c r="AX109" s="24"/>
      <c r="AY109" s="24">
        <f>+'[2]ENERO 2018'!$AF$61</f>
        <v>10000000</v>
      </c>
      <c r="AZ109" s="25">
        <f t="shared" si="69"/>
        <v>0.98689876405756882</v>
      </c>
      <c r="BA109" s="24">
        <f t="shared" si="98"/>
        <v>753286765</v>
      </c>
      <c r="BB109" s="24">
        <f t="shared" si="99"/>
        <v>0</v>
      </c>
      <c r="BC109" s="24">
        <f t="shared" si="99"/>
        <v>0</v>
      </c>
      <c r="BD109" s="24">
        <f t="shared" si="99"/>
        <v>18997073</v>
      </c>
      <c r="BE109" s="24">
        <f t="shared" si="100"/>
        <v>0</v>
      </c>
      <c r="BF109" s="24">
        <f t="shared" si="100"/>
        <v>0</v>
      </c>
      <c r="BG109" s="24">
        <f t="shared" si="100"/>
        <v>0</v>
      </c>
      <c r="BH109" s="24">
        <f t="shared" si="100"/>
        <v>257614970</v>
      </c>
      <c r="BI109" s="24">
        <f t="shared" si="100"/>
        <v>40000000</v>
      </c>
      <c r="BJ109" s="24">
        <f t="shared" si="100"/>
        <v>151449520</v>
      </c>
      <c r="BK109" s="24">
        <f t="shared" si="100"/>
        <v>115549520</v>
      </c>
      <c r="BL109" s="24">
        <f t="shared" si="100"/>
        <v>0</v>
      </c>
      <c r="BM109" s="24">
        <f t="shared" si="100"/>
        <v>1940856</v>
      </c>
      <c r="BN109" s="24">
        <f t="shared" si="100"/>
        <v>36734826</v>
      </c>
      <c r="BO109" s="24">
        <f t="shared" si="100"/>
        <v>96000000</v>
      </c>
      <c r="BP109" s="24">
        <f t="shared" si="100"/>
        <v>0</v>
      </c>
      <c r="BQ109" s="24">
        <f t="shared" si="100"/>
        <v>0</v>
      </c>
      <c r="BR109" s="24">
        <f t="shared" si="100"/>
        <v>0</v>
      </c>
      <c r="BS109" s="24">
        <f t="shared" si="100"/>
        <v>0</v>
      </c>
      <c r="BT109" s="24">
        <f t="shared" si="100"/>
        <v>0</v>
      </c>
      <c r="BU109" s="24">
        <f t="shared" si="101"/>
        <v>0</v>
      </c>
      <c r="BV109" s="24">
        <f t="shared" si="101"/>
        <v>35000000</v>
      </c>
      <c r="BW109" s="25">
        <f t="shared" si="89"/>
        <v>1.3101235942431151E-2</v>
      </c>
      <c r="BX109" s="24">
        <f t="shared" si="102"/>
        <v>10000000</v>
      </c>
      <c r="BY109" s="24"/>
      <c r="BZ109" s="24"/>
      <c r="CA109" s="24"/>
      <c r="CB109" s="24"/>
      <c r="CC109" s="24"/>
      <c r="CD109" s="24"/>
      <c r="CE109" s="24"/>
      <c r="CF109" s="24"/>
      <c r="CG109" s="24"/>
      <c r="CH109" s="24"/>
      <c r="CI109" s="24"/>
      <c r="CJ109" s="24"/>
      <c r="CK109" s="24"/>
      <c r="CL109" s="24"/>
      <c r="CM109" s="24"/>
      <c r="CN109" s="24"/>
      <c r="CO109" s="24"/>
      <c r="CP109" s="24"/>
      <c r="CQ109" s="24"/>
      <c r="CR109" s="24"/>
      <c r="CS109" s="24">
        <f>+'[2]ENERO 2018'!$H$59</f>
        <v>10000000</v>
      </c>
      <c r="CT109" s="25">
        <f t="shared" si="55"/>
        <v>0.98689876405756882</v>
      </c>
      <c r="CU109" s="24">
        <f t="shared" si="87"/>
        <v>753286765</v>
      </c>
      <c r="CV109" s="24">
        <f t="shared" si="103"/>
        <v>0</v>
      </c>
      <c r="CW109" s="24">
        <f t="shared" si="103"/>
        <v>0</v>
      </c>
      <c r="CX109" s="24">
        <f t="shared" si="103"/>
        <v>18997073</v>
      </c>
      <c r="CY109" s="24">
        <f t="shared" si="104"/>
        <v>0</v>
      </c>
      <c r="CZ109" s="24">
        <f t="shared" si="104"/>
        <v>0</v>
      </c>
      <c r="DA109" s="24">
        <f t="shared" si="104"/>
        <v>0</v>
      </c>
      <c r="DB109" s="24">
        <f t="shared" si="104"/>
        <v>257614970</v>
      </c>
      <c r="DC109" s="24">
        <f t="shared" si="104"/>
        <v>40000000</v>
      </c>
      <c r="DD109" s="24">
        <f t="shared" si="104"/>
        <v>151449520</v>
      </c>
      <c r="DE109" s="24">
        <f t="shared" si="104"/>
        <v>115549520</v>
      </c>
      <c r="DF109" s="24">
        <f t="shared" si="104"/>
        <v>0</v>
      </c>
      <c r="DG109" s="24">
        <f t="shared" si="104"/>
        <v>1940856</v>
      </c>
      <c r="DH109" s="24">
        <f t="shared" si="104"/>
        <v>36734826</v>
      </c>
      <c r="DI109" s="24">
        <f t="shared" si="104"/>
        <v>96000000</v>
      </c>
      <c r="DJ109" s="24">
        <f t="shared" si="104"/>
        <v>0</v>
      </c>
      <c r="DK109" s="24">
        <f t="shared" si="104"/>
        <v>0</v>
      </c>
      <c r="DL109" s="24">
        <f t="shared" si="104"/>
        <v>0</v>
      </c>
      <c r="DM109" s="24">
        <f t="shared" si="104"/>
        <v>0</v>
      </c>
      <c r="DN109" s="24">
        <f t="shared" si="104"/>
        <v>0</v>
      </c>
      <c r="DO109" s="24">
        <f t="shared" si="105"/>
        <v>0</v>
      </c>
      <c r="DP109" s="24">
        <f t="shared" si="105"/>
        <v>35000000</v>
      </c>
      <c r="DS109" s="48">
        <f t="shared" si="84"/>
        <v>763286765</v>
      </c>
      <c r="DT109" s="48">
        <f t="shared" si="85"/>
        <v>10000000</v>
      </c>
      <c r="DU109" s="168">
        <f t="shared" si="86"/>
        <v>1.3101235942431151E-2</v>
      </c>
    </row>
    <row r="110" spans="1:125" ht="76.5" hidden="1" customHeight="1" x14ac:dyDescent="0.25">
      <c r="A110" s="188"/>
      <c r="B110" s="192"/>
      <c r="C110" s="50" t="s">
        <v>323</v>
      </c>
      <c r="D110" s="91" t="s">
        <v>324</v>
      </c>
      <c r="E110" s="88">
        <v>211</v>
      </c>
      <c r="F110" s="23" t="s">
        <v>325</v>
      </c>
      <c r="G110" s="24">
        <f t="shared" si="96"/>
        <v>359642932</v>
      </c>
      <c r="H110" s="24"/>
      <c r="I110" s="24"/>
      <c r="J110" s="24"/>
      <c r="K110" s="24"/>
      <c r="L110" s="24"/>
      <c r="M110" s="24"/>
      <c r="N110" s="24">
        <v>100000000</v>
      </c>
      <c r="O110" s="24">
        <v>17572000</v>
      </c>
      <c r="P110" s="24">
        <f>17572000+10000000</f>
        <v>27572000</v>
      </c>
      <c r="Q110" s="24">
        <f>17572000+29400000</f>
        <v>46972000</v>
      </c>
      <c r="R110" s="24"/>
      <c r="S110" s="24"/>
      <c r="T110" s="24">
        <v>30000000</v>
      </c>
      <c r="U110" s="24">
        <v>49276070</v>
      </c>
      <c r="V110" s="24"/>
      <c r="W110" s="24"/>
      <c r="X110" s="24">
        <v>14330750</v>
      </c>
      <c r="Y110" s="24"/>
      <c r="Z110" s="24"/>
      <c r="AA110" s="24"/>
      <c r="AB110" s="24">
        <v>73920112</v>
      </c>
      <c r="AC110" s="25">
        <f t="shared" si="88"/>
        <v>0.18323592412487616</v>
      </c>
      <c r="AD110" s="24">
        <f t="shared" si="97"/>
        <v>65899505</v>
      </c>
      <c r="AE110" s="24"/>
      <c r="AF110" s="24"/>
      <c r="AG110" s="24"/>
      <c r="AH110" s="24"/>
      <c r="AI110" s="24"/>
      <c r="AJ110" s="24"/>
      <c r="AK110" s="24"/>
      <c r="AL110" s="24"/>
      <c r="AM110" s="24"/>
      <c r="AN110" s="24"/>
      <c r="AO110" s="24"/>
      <c r="AP110" s="24"/>
      <c r="AQ110" s="24"/>
      <c r="AR110" s="24"/>
      <c r="AS110" s="24"/>
      <c r="AT110" s="24"/>
      <c r="AU110" s="24"/>
      <c r="AV110" s="24"/>
      <c r="AW110" s="24"/>
      <c r="AX110" s="24"/>
      <c r="AY110" s="24">
        <f>+'[2]ENERO 2018'!$AF$68</f>
        <v>65899505</v>
      </c>
      <c r="AZ110" s="25">
        <f t="shared" si="69"/>
        <v>0.81676407587512379</v>
      </c>
      <c r="BA110" s="24">
        <f t="shared" si="98"/>
        <v>293743427</v>
      </c>
      <c r="BB110" s="24">
        <f t="shared" si="99"/>
        <v>0</v>
      </c>
      <c r="BC110" s="24">
        <f t="shared" si="99"/>
        <v>0</v>
      </c>
      <c r="BD110" s="24">
        <f t="shared" si="99"/>
        <v>0</v>
      </c>
      <c r="BE110" s="24">
        <f t="shared" si="100"/>
        <v>0</v>
      </c>
      <c r="BF110" s="24">
        <f t="shared" si="100"/>
        <v>0</v>
      </c>
      <c r="BG110" s="24">
        <f t="shared" si="100"/>
        <v>0</v>
      </c>
      <c r="BH110" s="24">
        <f t="shared" si="100"/>
        <v>100000000</v>
      </c>
      <c r="BI110" s="24">
        <f t="shared" si="100"/>
        <v>17572000</v>
      </c>
      <c r="BJ110" s="24">
        <f t="shared" si="100"/>
        <v>27572000</v>
      </c>
      <c r="BK110" s="24">
        <f t="shared" si="100"/>
        <v>46972000</v>
      </c>
      <c r="BL110" s="24">
        <f t="shared" si="100"/>
        <v>0</v>
      </c>
      <c r="BM110" s="24">
        <f t="shared" si="100"/>
        <v>0</v>
      </c>
      <c r="BN110" s="24">
        <f t="shared" si="100"/>
        <v>30000000</v>
      </c>
      <c r="BO110" s="24">
        <f t="shared" si="100"/>
        <v>49276070</v>
      </c>
      <c r="BP110" s="24">
        <f t="shared" si="100"/>
        <v>0</v>
      </c>
      <c r="BQ110" s="24">
        <f t="shared" si="100"/>
        <v>0</v>
      </c>
      <c r="BR110" s="24">
        <f t="shared" si="100"/>
        <v>14330750</v>
      </c>
      <c r="BS110" s="24">
        <f t="shared" si="100"/>
        <v>0</v>
      </c>
      <c r="BT110" s="24">
        <f t="shared" si="100"/>
        <v>0</v>
      </c>
      <c r="BU110" s="24">
        <f t="shared" si="101"/>
        <v>0</v>
      </c>
      <c r="BV110" s="24">
        <f t="shared" si="101"/>
        <v>8020607</v>
      </c>
      <c r="BW110" s="25">
        <f t="shared" si="89"/>
        <v>0.17449316646100527</v>
      </c>
      <c r="BX110" s="24">
        <f t="shared" si="102"/>
        <v>62755234</v>
      </c>
      <c r="BY110" s="24"/>
      <c r="BZ110" s="24"/>
      <c r="CA110" s="24"/>
      <c r="CB110" s="24"/>
      <c r="CC110" s="24"/>
      <c r="CD110" s="24"/>
      <c r="CE110" s="24"/>
      <c r="CF110" s="24"/>
      <c r="CG110" s="24"/>
      <c r="CH110" s="24"/>
      <c r="CI110" s="24"/>
      <c r="CJ110" s="24"/>
      <c r="CK110" s="24"/>
      <c r="CL110" s="24"/>
      <c r="CM110" s="24"/>
      <c r="CN110" s="24"/>
      <c r="CO110" s="24"/>
      <c r="CP110" s="24"/>
      <c r="CQ110" s="24"/>
      <c r="CR110" s="24"/>
      <c r="CS110" s="24">
        <f>+'[2]ENERO 2018'!$H$66</f>
        <v>62755234</v>
      </c>
      <c r="CT110" s="25">
        <f t="shared" si="55"/>
        <v>0.82550683353899479</v>
      </c>
      <c r="CU110" s="24">
        <f t="shared" si="87"/>
        <v>296887698</v>
      </c>
      <c r="CV110" s="24">
        <f t="shared" si="103"/>
        <v>0</v>
      </c>
      <c r="CW110" s="24">
        <f t="shared" si="103"/>
        <v>0</v>
      </c>
      <c r="CX110" s="24">
        <f t="shared" si="103"/>
        <v>0</v>
      </c>
      <c r="CY110" s="24">
        <f t="shared" si="104"/>
        <v>0</v>
      </c>
      <c r="CZ110" s="24">
        <f t="shared" si="104"/>
        <v>0</v>
      </c>
      <c r="DA110" s="24">
        <f t="shared" si="104"/>
        <v>0</v>
      </c>
      <c r="DB110" s="24">
        <f t="shared" si="104"/>
        <v>100000000</v>
      </c>
      <c r="DC110" s="24">
        <f t="shared" si="104"/>
        <v>17572000</v>
      </c>
      <c r="DD110" s="24">
        <f t="shared" si="104"/>
        <v>27572000</v>
      </c>
      <c r="DE110" s="24">
        <f t="shared" si="104"/>
        <v>46972000</v>
      </c>
      <c r="DF110" s="24">
        <f t="shared" si="104"/>
        <v>0</v>
      </c>
      <c r="DG110" s="24">
        <f t="shared" si="104"/>
        <v>0</v>
      </c>
      <c r="DH110" s="24">
        <f t="shared" si="104"/>
        <v>30000000</v>
      </c>
      <c r="DI110" s="24">
        <f t="shared" si="104"/>
        <v>49276070</v>
      </c>
      <c r="DJ110" s="24">
        <f t="shared" si="104"/>
        <v>0</v>
      </c>
      <c r="DK110" s="24">
        <f t="shared" si="104"/>
        <v>0</v>
      </c>
      <c r="DL110" s="24">
        <f t="shared" si="104"/>
        <v>14330750</v>
      </c>
      <c r="DM110" s="24">
        <f t="shared" si="104"/>
        <v>0</v>
      </c>
      <c r="DN110" s="24">
        <f t="shared" si="104"/>
        <v>0</v>
      </c>
      <c r="DO110" s="24">
        <f t="shared" si="105"/>
        <v>0</v>
      </c>
      <c r="DP110" s="24">
        <f t="shared" si="105"/>
        <v>11164878</v>
      </c>
      <c r="DS110" s="48">
        <f t="shared" si="84"/>
        <v>359642932</v>
      </c>
      <c r="DT110" s="48">
        <f t="shared" si="85"/>
        <v>62755234</v>
      </c>
      <c r="DU110" s="168">
        <f t="shared" si="86"/>
        <v>0.17449316646100527</v>
      </c>
    </row>
    <row r="111" spans="1:125" s="76" customFormat="1" ht="90.75" hidden="1" customHeight="1" x14ac:dyDescent="0.25">
      <c r="A111" s="188"/>
      <c r="B111" s="192"/>
      <c r="C111" s="89" t="s">
        <v>326</v>
      </c>
      <c r="D111" s="21" t="s">
        <v>327</v>
      </c>
      <c r="E111" s="90">
        <v>211</v>
      </c>
      <c r="F111" s="23" t="s">
        <v>328</v>
      </c>
      <c r="G111" s="24">
        <f t="shared" si="96"/>
        <v>342930549</v>
      </c>
      <c r="H111" s="28"/>
      <c r="I111" s="74"/>
      <c r="J111" s="74"/>
      <c r="K111" s="24"/>
      <c r="L111" s="24"/>
      <c r="M111" s="24">
        <v>227821027</v>
      </c>
      <c r="N111" s="24"/>
      <c r="O111" s="24"/>
      <c r="P111" s="24"/>
      <c r="Q111" s="24"/>
      <c r="R111" s="24"/>
      <c r="S111" s="24"/>
      <c r="T111" s="24"/>
      <c r="U111" s="24"/>
      <c r="V111" s="24"/>
      <c r="W111" s="24"/>
      <c r="X111" s="24"/>
      <c r="Y111" s="24"/>
      <c r="Z111" s="24"/>
      <c r="AA111" s="24"/>
      <c r="AB111" s="24">
        <f>112522910+2586612</f>
        <v>115109522</v>
      </c>
      <c r="AC111" s="75">
        <f t="shared" si="88"/>
        <v>2.2628488545650099E-3</v>
      </c>
      <c r="AD111" s="24">
        <f t="shared" si="97"/>
        <v>776000</v>
      </c>
      <c r="AE111" s="74"/>
      <c r="AF111" s="74"/>
      <c r="AG111" s="74"/>
      <c r="AH111" s="74"/>
      <c r="AI111" s="74"/>
      <c r="AJ111" s="74"/>
      <c r="AK111" s="74"/>
      <c r="AL111" s="74"/>
      <c r="AM111" s="74"/>
      <c r="AN111" s="74"/>
      <c r="AO111" s="74"/>
      <c r="AP111" s="74"/>
      <c r="AQ111" s="74"/>
      <c r="AR111" s="74"/>
      <c r="AS111" s="74"/>
      <c r="AT111" s="74"/>
      <c r="AU111" s="74"/>
      <c r="AV111" s="74"/>
      <c r="AW111" s="74"/>
      <c r="AX111" s="74"/>
      <c r="AY111" s="74">
        <f>+'[2]ENERO 2018'!$G$78</f>
        <v>776000</v>
      </c>
      <c r="AZ111" s="75">
        <f t="shared" si="69"/>
        <v>0.99773715114543504</v>
      </c>
      <c r="BA111" s="24">
        <f t="shared" si="98"/>
        <v>342154549</v>
      </c>
      <c r="BB111" s="24">
        <f t="shared" si="99"/>
        <v>0</v>
      </c>
      <c r="BC111" s="24">
        <f t="shared" si="99"/>
        <v>0</v>
      </c>
      <c r="BD111" s="24">
        <f t="shared" si="99"/>
        <v>0</v>
      </c>
      <c r="BE111" s="24">
        <f t="shared" si="100"/>
        <v>0</v>
      </c>
      <c r="BF111" s="24">
        <f t="shared" si="100"/>
        <v>0</v>
      </c>
      <c r="BG111" s="24">
        <f t="shared" si="100"/>
        <v>227821027</v>
      </c>
      <c r="BH111" s="24">
        <f t="shared" si="100"/>
        <v>0</v>
      </c>
      <c r="BI111" s="24">
        <f t="shared" si="100"/>
        <v>0</v>
      </c>
      <c r="BJ111" s="24">
        <f t="shared" si="100"/>
        <v>0</v>
      </c>
      <c r="BK111" s="24">
        <f t="shared" si="100"/>
        <v>0</v>
      </c>
      <c r="BL111" s="24">
        <f t="shared" si="100"/>
        <v>0</v>
      </c>
      <c r="BM111" s="24">
        <f t="shared" si="100"/>
        <v>0</v>
      </c>
      <c r="BN111" s="24">
        <f t="shared" si="100"/>
        <v>0</v>
      </c>
      <c r="BO111" s="24">
        <f t="shared" si="100"/>
        <v>0</v>
      </c>
      <c r="BP111" s="24">
        <f t="shared" si="100"/>
        <v>0</v>
      </c>
      <c r="BQ111" s="24">
        <f t="shared" si="100"/>
        <v>0</v>
      </c>
      <c r="BR111" s="24">
        <f t="shared" si="100"/>
        <v>0</v>
      </c>
      <c r="BS111" s="24">
        <f t="shared" si="100"/>
        <v>0</v>
      </c>
      <c r="BT111" s="24">
        <f t="shared" si="100"/>
        <v>0</v>
      </c>
      <c r="BU111" s="24">
        <f t="shared" si="101"/>
        <v>0</v>
      </c>
      <c r="BV111" s="24">
        <f t="shared" si="101"/>
        <v>114333522</v>
      </c>
      <c r="BW111" s="75">
        <f t="shared" si="89"/>
        <v>2.2628488545650099E-3</v>
      </c>
      <c r="BX111" s="24">
        <f t="shared" si="102"/>
        <v>776000</v>
      </c>
      <c r="BY111" s="74"/>
      <c r="BZ111" s="74"/>
      <c r="CA111" s="74"/>
      <c r="CB111" s="74"/>
      <c r="CC111" s="74"/>
      <c r="CD111" s="74"/>
      <c r="CE111" s="74"/>
      <c r="CF111" s="74"/>
      <c r="CG111" s="74"/>
      <c r="CH111" s="74"/>
      <c r="CI111" s="74"/>
      <c r="CJ111" s="74"/>
      <c r="CK111" s="74"/>
      <c r="CL111" s="74"/>
      <c r="CM111" s="74"/>
      <c r="CN111" s="74"/>
      <c r="CO111" s="74"/>
      <c r="CP111" s="74"/>
      <c r="CQ111" s="74"/>
      <c r="CR111" s="74"/>
      <c r="CS111" s="74">
        <f>+'[2]ENERO 2018'!$H$78</f>
        <v>776000</v>
      </c>
      <c r="CT111" s="75">
        <f t="shared" si="55"/>
        <v>0.99773715114543504</v>
      </c>
      <c r="CU111" s="24">
        <f t="shared" si="87"/>
        <v>342154549</v>
      </c>
      <c r="CV111" s="24">
        <f t="shared" si="103"/>
        <v>0</v>
      </c>
      <c r="CW111" s="24">
        <f t="shared" si="103"/>
        <v>0</v>
      </c>
      <c r="CX111" s="24">
        <f t="shared" si="103"/>
        <v>0</v>
      </c>
      <c r="CY111" s="24">
        <f t="shared" si="104"/>
        <v>0</v>
      </c>
      <c r="CZ111" s="24">
        <f t="shared" si="104"/>
        <v>0</v>
      </c>
      <c r="DA111" s="24">
        <f t="shared" si="104"/>
        <v>227821027</v>
      </c>
      <c r="DB111" s="24">
        <f t="shared" si="104"/>
        <v>0</v>
      </c>
      <c r="DC111" s="24">
        <f t="shared" si="104"/>
        <v>0</v>
      </c>
      <c r="DD111" s="24">
        <f t="shared" si="104"/>
        <v>0</v>
      </c>
      <c r="DE111" s="24">
        <f t="shared" si="104"/>
        <v>0</v>
      </c>
      <c r="DF111" s="24">
        <f t="shared" si="104"/>
        <v>0</v>
      </c>
      <c r="DG111" s="24">
        <f t="shared" si="104"/>
        <v>0</v>
      </c>
      <c r="DH111" s="24">
        <f t="shared" si="104"/>
        <v>0</v>
      </c>
      <c r="DI111" s="24">
        <f t="shared" si="104"/>
        <v>0</v>
      </c>
      <c r="DJ111" s="24">
        <f t="shared" si="104"/>
        <v>0</v>
      </c>
      <c r="DK111" s="24">
        <f t="shared" si="104"/>
        <v>0</v>
      </c>
      <c r="DL111" s="24">
        <f t="shared" si="104"/>
        <v>0</v>
      </c>
      <c r="DM111" s="24">
        <f t="shared" si="104"/>
        <v>0</v>
      </c>
      <c r="DN111" s="24">
        <f t="shared" si="104"/>
        <v>0</v>
      </c>
      <c r="DO111" s="24">
        <f t="shared" si="105"/>
        <v>0</v>
      </c>
      <c r="DP111" s="24">
        <f t="shared" si="105"/>
        <v>114333522</v>
      </c>
      <c r="DR111"/>
      <c r="DS111" s="48">
        <f t="shared" si="84"/>
        <v>342930549</v>
      </c>
      <c r="DT111" s="48">
        <f t="shared" si="85"/>
        <v>776000</v>
      </c>
      <c r="DU111" s="168">
        <f t="shared" si="86"/>
        <v>2.2628488545650099E-3</v>
      </c>
    </row>
    <row r="112" spans="1:125" ht="80.25" hidden="1" customHeight="1" x14ac:dyDescent="0.25">
      <c r="A112" s="188"/>
      <c r="B112" s="192"/>
      <c r="C112" s="50" t="s">
        <v>329</v>
      </c>
      <c r="D112" s="32" t="s">
        <v>330</v>
      </c>
      <c r="E112" s="88">
        <v>211</v>
      </c>
      <c r="F112" s="23" t="s">
        <v>331</v>
      </c>
      <c r="G112" s="24">
        <f t="shared" si="96"/>
        <v>177751952</v>
      </c>
      <c r="H112" s="34"/>
      <c r="I112" s="24"/>
      <c r="J112" s="24"/>
      <c r="K112" s="24"/>
      <c r="L112" s="24"/>
      <c r="M112" s="24"/>
      <c r="N112" s="24">
        <v>103000000</v>
      </c>
      <c r="O112" s="24">
        <v>20000000</v>
      </c>
      <c r="P112" s="24">
        <v>20000000</v>
      </c>
      <c r="Q112" s="24">
        <v>20000000</v>
      </c>
      <c r="R112" s="24"/>
      <c r="S112" s="24"/>
      <c r="T112" s="24"/>
      <c r="U112" s="24"/>
      <c r="V112" s="24"/>
      <c r="W112" s="24"/>
      <c r="X112" s="24"/>
      <c r="Y112" s="24"/>
      <c r="Z112" s="24"/>
      <c r="AA112" s="24"/>
      <c r="AB112" s="24">
        <v>14751952</v>
      </c>
      <c r="AC112" s="25">
        <f t="shared" si="88"/>
        <v>2.3429301074567102E-2</v>
      </c>
      <c r="AD112" s="24">
        <f t="shared" si="97"/>
        <v>4164604</v>
      </c>
      <c r="AE112" s="24"/>
      <c r="AF112" s="24"/>
      <c r="AG112" s="24"/>
      <c r="AH112" s="24"/>
      <c r="AI112" s="24"/>
      <c r="AJ112" s="24"/>
      <c r="AK112" s="24"/>
      <c r="AL112" s="24"/>
      <c r="AM112" s="24"/>
      <c r="AN112" s="24"/>
      <c r="AO112" s="24"/>
      <c r="AP112" s="24"/>
      <c r="AQ112" s="24"/>
      <c r="AR112" s="24"/>
      <c r="AS112" s="24"/>
      <c r="AT112" s="24"/>
      <c r="AU112" s="24"/>
      <c r="AV112" s="24"/>
      <c r="AW112" s="24"/>
      <c r="AX112" s="24"/>
      <c r="AY112" s="74">
        <f>+'[2]ENERO 2018'!$G$87</f>
        <v>4164604</v>
      </c>
      <c r="AZ112" s="25">
        <f t="shared" si="69"/>
        <v>0.97657069892543291</v>
      </c>
      <c r="BA112" s="24">
        <f t="shared" si="98"/>
        <v>173587348</v>
      </c>
      <c r="BB112" s="24">
        <f t="shared" si="99"/>
        <v>0</v>
      </c>
      <c r="BC112" s="24">
        <f t="shared" si="99"/>
        <v>0</v>
      </c>
      <c r="BD112" s="24">
        <f t="shared" si="99"/>
        <v>0</v>
      </c>
      <c r="BE112" s="24">
        <f t="shared" si="100"/>
        <v>0</v>
      </c>
      <c r="BF112" s="24">
        <f t="shared" si="100"/>
        <v>0</v>
      </c>
      <c r="BG112" s="24">
        <f t="shared" si="100"/>
        <v>0</v>
      </c>
      <c r="BH112" s="24">
        <f t="shared" si="100"/>
        <v>103000000</v>
      </c>
      <c r="BI112" s="24">
        <f t="shared" si="100"/>
        <v>20000000</v>
      </c>
      <c r="BJ112" s="24">
        <f t="shared" si="100"/>
        <v>20000000</v>
      </c>
      <c r="BK112" s="24">
        <f t="shared" si="100"/>
        <v>20000000</v>
      </c>
      <c r="BL112" s="24">
        <f t="shared" si="100"/>
        <v>0</v>
      </c>
      <c r="BM112" s="24">
        <f t="shared" si="100"/>
        <v>0</v>
      </c>
      <c r="BN112" s="24">
        <f t="shared" si="100"/>
        <v>0</v>
      </c>
      <c r="BO112" s="24">
        <f t="shared" si="100"/>
        <v>0</v>
      </c>
      <c r="BP112" s="24">
        <f t="shared" si="100"/>
        <v>0</v>
      </c>
      <c r="BQ112" s="24">
        <f t="shared" si="100"/>
        <v>0</v>
      </c>
      <c r="BR112" s="24">
        <f t="shared" si="100"/>
        <v>0</v>
      </c>
      <c r="BS112" s="24">
        <f t="shared" si="100"/>
        <v>0</v>
      </c>
      <c r="BT112" s="24">
        <f t="shared" si="100"/>
        <v>0</v>
      </c>
      <c r="BU112" s="24">
        <f t="shared" si="101"/>
        <v>0</v>
      </c>
      <c r="BV112" s="24">
        <f t="shared" si="101"/>
        <v>10587348</v>
      </c>
      <c r="BW112" s="25">
        <f t="shared" si="89"/>
        <v>2.3429301074567102E-2</v>
      </c>
      <c r="BX112" s="24">
        <f t="shared" si="102"/>
        <v>4164604</v>
      </c>
      <c r="BY112" s="24"/>
      <c r="BZ112" s="24"/>
      <c r="CA112" s="24"/>
      <c r="CB112" s="24"/>
      <c r="CC112" s="24"/>
      <c r="CD112" s="24"/>
      <c r="CE112" s="24"/>
      <c r="CF112" s="24"/>
      <c r="CG112" s="24"/>
      <c r="CH112" s="24"/>
      <c r="CI112" s="24"/>
      <c r="CJ112" s="24"/>
      <c r="CK112" s="24"/>
      <c r="CL112" s="24"/>
      <c r="CM112" s="24"/>
      <c r="CN112" s="24"/>
      <c r="CO112" s="24"/>
      <c r="CP112" s="24"/>
      <c r="CQ112" s="24"/>
      <c r="CR112" s="24"/>
      <c r="CS112" s="24">
        <f>+'[2]ENERO 2018'!$H$87</f>
        <v>4164604</v>
      </c>
      <c r="CT112" s="25">
        <f t="shared" si="55"/>
        <v>0.97657069892543291</v>
      </c>
      <c r="CU112" s="24">
        <f t="shared" si="87"/>
        <v>173587348</v>
      </c>
      <c r="CV112" s="24">
        <f t="shared" si="103"/>
        <v>0</v>
      </c>
      <c r="CW112" s="24">
        <f t="shared" si="103"/>
        <v>0</v>
      </c>
      <c r="CX112" s="24">
        <f t="shared" si="103"/>
        <v>0</v>
      </c>
      <c r="CY112" s="24">
        <f t="shared" si="104"/>
        <v>0</v>
      </c>
      <c r="CZ112" s="24">
        <f t="shared" si="104"/>
        <v>0</v>
      </c>
      <c r="DA112" s="24">
        <f t="shared" si="104"/>
        <v>0</v>
      </c>
      <c r="DB112" s="24">
        <f t="shared" si="104"/>
        <v>103000000</v>
      </c>
      <c r="DC112" s="24">
        <f t="shared" si="104"/>
        <v>20000000</v>
      </c>
      <c r="DD112" s="24">
        <f t="shared" si="104"/>
        <v>20000000</v>
      </c>
      <c r="DE112" s="24">
        <f t="shared" si="104"/>
        <v>20000000</v>
      </c>
      <c r="DF112" s="24">
        <f t="shared" si="104"/>
        <v>0</v>
      </c>
      <c r="DG112" s="24">
        <f t="shared" si="104"/>
        <v>0</v>
      </c>
      <c r="DH112" s="24">
        <f t="shared" si="104"/>
        <v>0</v>
      </c>
      <c r="DI112" s="24">
        <f t="shared" si="104"/>
        <v>0</v>
      </c>
      <c r="DJ112" s="24">
        <f t="shared" si="104"/>
        <v>0</v>
      </c>
      <c r="DK112" s="24">
        <f t="shared" si="104"/>
        <v>0</v>
      </c>
      <c r="DL112" s="24">
        <f t="shared" si="104"/>
        <v>0</v>
      </c>
      <c r="DM112" s="24">
        <f t="shared" si="104"/>
        <v>0</v>
      </c>
      <c r="DN112" s="24">
        <f t="shared" si="104"/>
        <v>0</v>
      </c>
      <c r="DO112" s="24">
        <f t="shared" si="105"/>
        <v>0</v>
      </c>
      <c r="DP112" s="24">
        <f t="shared" si="105"/>
        <v>10587348</v>
      </c>
      <c r="DS112" s="48">
        <f t="shared" si="84"/>
        <v>177751952</v>
      </c>
      <c r="DT112" s="48">
        <f t="shared" si="85"/>
        <v>4164604</v>
      </c>
      <c r="DU112" s="168">
        <f t="shared" si="86"/>
        <v>2.3429301074567102E-2</v>
      </c>
    </row>
    <row r="113" spans="1:125" ht="54" hidden="1" customHeight="1" x14ac:dyDescent="0.25">
      <c r="A113" s="188"/>
      <c r="B113" s="192"/>
      <c r="C113" s="50" t="s">
        <v>332</v>
      </c>
      <c r="D113" s="21" t="s">
        <v>333</v>
      </c>
      <c r="E113" s="88">
        <v>211</v>
      </c>
      <c r="F113" s="23" t="s">
        <v>334</v>
      </c>
      <c r="G113" s="24">
        <f t="shared" si="96"/>
        <v>7000000</v>
      </c>
      <c r="H113" s="34"/>
      <c r="I113" s="24"/>
      <c r="J113" s="24"/>
      <c r="K113" s="24"/>
      <c r="L113" s="24"/>
      <c r="M113" s="24"/>
      <c r="N113" s="24"/>
      <c r="O113" s="24"/>
      <c r="P113" s="24"/>
      <c r="Q113" s="24"/>
      <c r="R113" s="24"/>
      <c r="S113" s="24"/>
      <c r="T113" s="24"/>
      <c r="U113" s="24"/>
      <c r="V113" s="24"/>
      <c r="W113" s="24"/>
      <c r="X113" s="24"/>
      <c r="Y113" s="24"/>
      <c r="Z113" s="24"/>
      <c r="AA113" s="24"/>
      <c r="AB113" s="24">
        <v>7000000</v>
      </c>
      <c r="AC113" s="25">
        <f t="shared" si="88"/>
        <v>0.2857142857142857</v>
      </c>
      <c r="AD113" s="24">
        <f t="shared" si="97"/>
        <v>2000000</v>
      </c>
      <c r="AE113" s="24"/>
      <c r="AF113" s="24"/>
      <c r="AG113" s="24"/>
      <c r="AH113" s="24"/>
      <c r="AI113" s="24"/>
      <c r="AJ113" s="24"/>
      <c r="AK113" s="24"/>
      <c r="AL113" s="24"/>
      <c r="AM113" s="24"/>
      <c r="AN113" s="24"/>
      <c r="AO113" s="24"/>
      <c r="AP113" s="24"/>
      <c r="AQ113" s="24"/>
      <c r="AR113" s="24"/>
      <c r="AS113" s="24"/>
      <c r="AT113" s="24"/>
      <c r="AU113" s="24"/>
      <c r="AV113" s="24"/>
      <c r="AW113" s="24"/>
      <c r="AX113" s="24"/>
      <c r="AY113" s="24">
        <f>+'[2]ENERO 2018'!$G$95</f>
        <v>2000000</v>
      </c>
      <c r="AZ113" s="25">
        <f t="shared" si="69"/>
        <v>0.7142857142857143</v>
      </c>
      <c r="BA113" s="24">
        <f t="shared" si="98"/>
        <v>5000000</v>
      </c>
      <c r="BB113" s="24">
        <f t="shared" si="99"/>
        <v>0</v>
      </c>
      <c r="BC113" s="24">
        <f t="shared" si="99"/>
        <v>0</v>
      </c>
      <c r="BD113" s="24">
        <f t="shared" si="99"/>
        <v>0</v>
      </c>
      <c r="BE113" s="24">
        <f t="shared" si="100"/>
        <v>0</v>
      </c>
      <c r="BF113" s="24">
        <f t="shared" si="100"/>
        <v>0</v>
      </c>
      <c r="BG113" s="24">
        <f t="shared" si="100"/>
        <v>0</v>
      </c>
      <c r="BH113" s="24">
        <f t="shared" si="100"/>
        <v>0</v>
      </c>
      <c r="BI113" s="24">
        <f t="shared" si="100"/>
        <v>0</v>
      </c>
      <c r="BJ113" s="24">
        <f t="shared" si="100"/>
        <v>0</v>
      </c>
      <c r="BK113" s="24">
        <f t="shared" si="100"/>
        <v>0</v>
      </c>
      <c r="BL113" s="24">
        <f t="shared" si="100"/>
        <v>0</v>
      </c>
      <c r="BM113" s="24">
        <f t="shared" si="100"/>
        <v>0</v>
      </c>
      <c r="BN113" s="24">
        <f t="shared" si="100"/>
        <v>0</v>
      </c>
      <c r="BO113" s="24">
        <f t="shared" si="100"/>
        <v>0</v>
      </c>
      <c r="BP113" s="24">
        <f t="shared" si="100"/>
        <v>0</v>
      </c>
      <c r="BQ113" s="24">
        <f t="shared" si="100"/>
        <v>0</v>
      </c>
      <c r="BR113" s="24">
        <f t="shared" si="100"/>
        <v>0</v>
      </c>
      <c r="BS113" s="24">
        <f t="shared" si="100"/>
        <v>0</v>
      </c>
      <c r="BT113" s="24">
        <f t="shared" si="100"/>
        <v>0</v>
      </c>
      <c r="BU113" s="24">
        <f t="shared" si="101"/>
        <v>0</v>
      </c>
      <c r="BV113" s="24">
        <f t="shared" si="101"/>
        <v>5000000</v>
      </c>
      <c r="BW113" s="25">
        <f t="shared" si="89"/>
        <v>0.2857142857142857</v>
      </c>
      <c r="BX113" s="24">
        <f t="shared" si="102"/>
        <v>2000000</v>
      </c>
      <c r="BY113" s="24"/>
      <c r="BZ113" s="24"/>
      <c r="CA113" s="24"/>
      <c r="CB113" s="24"/>
      <c r="CC113" s="24"/>
      <c r="CD113" s="24"/>
      <c r="CE113" s="24"/>
      <c r="CF113" s="24"/>
      <c r="CG113" s="24"/>
      <c r="CH113" s="24"/>
      <c r="CI113" s="24"/>
      <c r="CJ113" s="24"/>
      <c r="CK113" s="24"/>
      <c r="CL113" s="24"/>
      <c r="CM113" s="24"/>
      <c r="CN113" s="24"/>
      <c r="CO113" s="24"/>
      <c r="CP113" s="24"/>
      <c r="CQ113" s="24"/>
      <c r="CR113" s="24"/>
      <c r="CS113" s="24">
        <f>+'[2]ENERO 2018'!$H$95</f>
        <v>2000000</v>
      </c>
      <c r="CT113" s="25">
        <f t="shared" si="55"/>
        <v>0.7142857142857143</v>
      </c>
      <c r="CU113" s="24">
        <f t="shared" si="87"/>
        <v>5000000</v>
      </c>
      <c r="CV113" s="24">
        <f t="shared" si="103"/>
        <v>0</v>
      </c>
      <c r="CW113" s="24">
        <f t="shared" si="103"/>
        <v>0</v>
      </c>
      <c r="CX113" s="24">
        <f t="shared" si="103"/>
        <v>0</v>
      </c>
      <c r="CY113" s="24">
        <f t="shared" si="104"/>
        <v>0</v>
      </c>
      <c r="CZ113" s="24">
        <f t="shared" si="104"/>
        <v>0</v>
      </c>
      <c r="DA113" s="24">
        <f t="shared" si="104"/>
        <v>0</v>
      </c>
      <c r="DB113" s="24">
        <f t="shared" si="104"/>
        <v>0</v>
      </c>
      <c r="DC113" s="24">
        <f t="shared" si="104"/>
        <v>0</v>
      </c>
      <c r="DD113" s="24">
        <f t="shared" si="104"/>
        <v>0</v>
      </c>
      <c r="DE113" s="24">
        <f t="shared" si="104"/>
        <v>0</v>
      </c>
      <c r="DF113" s="24">
        <f t="shared" si="104"/>
        <v>0</v>
      </c>
      <c r="DG113" s="24">
        <f t="shared" si="104"/>
        <v>0</v>
      </c>
      <c r="DH113" s="24">
        <f t="shared" si="104"/>
        <v>0</v>
      </c>
      <c r="DI113" s="24">
        <f t="shared" si="104"/>
        <v>0</v>
      </c>
      <c r="DJ113" s="24">
        <f t="shared" si="104"/>
        <v>0</v>
      </c>
      <c r="DK113" s="24">
        <f t="shared" si="104"/>
        <v>0</v>
      </c>
      <c r="DL113" s="24">
        <f t="shared" si="104"/>
        <v>0</v>
      </c>
      <c r="DM113" s="24">
        <f t="shared" si="104"/>
        <v>0</v>
      </c>
      <c r="DN113" s="24">
        <f t="shared" si="104"/>
        <v>0</v>
      </c>
      <c r="DO113" s="24">
        <f t="shared" si="105"/>
        <v>0</v>
      </c>
      <c r="DP113" s="24">
        <f t="shared" si="105"/>
        <v>5000000</v>
      </c>
      <c r="DS113" s="48">
        <f t="shared" si="84"/>
        <v>7000000</v>
      </c>
      <c r="DT113" s="48">
        <f t="shared" si="85"/>
        <v>2000000</v>
      </c>
      <c r="DU113" s="168">
        <f t="shared" si="86"/>
        <v>0.2857142857142857</v>
      </c>
    </row>
    <row r="114" spans="1:125" ht="36.75" hidden="1" customHeight="1" x14ac:dyDescent="0.25">
      <c r="A114" s="188"/>
      <c r="B114" s="192"/>
      <c r="C114" s="50" t="s">
        <v>335</v>
      </c>
      <c r="D114" s="21" t="s">
        <v>336</v>
      </c>
      <c r="E114" s="88">
        <v>211</v>
      </c>
      <c r="F114" s="23" t="s">
        <v>337</v>
      </c>
      <c r="G114" s="24">
        <f t="shared" si="96"/>
        <v>357118899</v>
      </c>
      <c r="H114" s="34"/>
      <c r="I114" s="24"/>
      <c r="J114" s="24">
        <v>1118899</v>
      </c>
      <c r="K114" s="24"/>
      <c r="L114" s="24"/>
      <c r="M114" s="24"/>
      <c r="N114" s="24"/>
      <c r="O114" s="24"/>
      <c r="P114" s="24"/>
      <c r="Q114" s="24"/>
      <c r="R114" s="24"/>
      <c r="S114" s="24"/>
      <c r="T114" s="24"/>
      <c r="U114" s="24"/>
      <c r="V114" s="24"/>
      <c r="W114" s="24"/>
      <c r="X114" s="24"/>
      <c r="Y114" s="24">
        <v>350000000</v>
      </c>
      <c r="Z114" s="24"/>
      <c r="AA114" s="24"/>
      <c r="AB114" s="24">
        <v>6000000</v>
      </c>
      <c r="AC114" s="25">
        <f t="shared" si="88"/>
        <v>9.7418554709421859E-2</v>
      </c>
      <c r="AD114" s="24">
        <f t="shared" si="97"/>
        <v>34790007</v>
      </c>
      <c r="AE114" s="24"/>
      <c r="AF114" s="24"/>
      <c r="AG114" s="24"/>
      <c r="AH114" s="24"/>
      <c r="AI114" s="24"/>
      <c r="AJ114" s="24"/>
      <c r="AK114" s="24"/>
      <c r="AL114" s="24"/>
      <c r="AM114" s="24"/>
      <c r="AN114" s="24"/>
      <c r="AO114" s="24"/>
      <c r="AP114" s="24"/>
      <c r="AQ114" s="24"/>
      <c r="AR114" s="24"/>
      <c r="AS114" s="24"/>
      <c r="AT114" s="24"/>
      <c r="AU114" s="24"/>
      <c r="AV114" s="24">
        <f>+'[2]ENERO 2018'!$AA$105</f>
        <v>34790007</v>
      </c>
      <c r="AW114" s="24"/>
      <c r="AX114" s="24"/>
      <c r="AY114" s="24"/>
      <c r="AZ114" s="25">
        <f t="shared" si="69"/>
        <v>0.90258144529057815</v>
      </c>
      <c r="BA114" s="24">
        <f t="shared" si="98"/>
        <v>322328892</v>
      </c>
      <c r="BB114" s="24">
        <f t="shared" si="99"/>
        <v>0</v>
      </c>
      <c r="BC114" s="24">
        <f t="shared" si="99"/>
        <v>0</v>
      </c>
      <c r="BD114" s="24">
        <f t="shared" si="99"/>
        <v>1118899</v>
      </c>
      <c r="BE114" s="24">
        <f t="shared" si="100"/>
        <v>0</v>
      </c>
      <c r="BF114" s="24">
        <f t="shared" si="100"/>
        <v>0</v>
      </c>
      <c r="BG114" s="24">
        <f t="shared" si="100"/>
        <v>0</v>
      </c>
      <c r="BH114" s="24">
        <f t="shared" si="100"/>
        <v>0</v>
      </c>
      <c r="BI114" s="24">
        <f t="shared" si="100"/>
        <v>0</v>
      </c>
      <c r="BJ114" s="24">
        <f t="shared" si="100"/>
        <v>0</v>
      </c>
      <c r="BK114" s="24">
        <f t="shared" si="100"/>
        <v>0</v>
      </c>
      <c r="BL114" s="24">
        <f t="shared" si="100"/>
        <v>0</v>
      </c>
      <c r="BM114" s="24">
        <f t="shared" si="100"/>
        <v>0</v>
      </c>
      <c r="BN114" s="24">
        <f t="shared" si="100"/>
        <v>0</v>
      </c>
      <c r="BO114" s="24">
        <f t="shared" si="100"/>
        <v>0</v>
      </c>
      <c r="BP114" s="24">
        <f t="shared" si="100"/>
        <v>0</v>
      </c>
      <c r="BQ114" s="24">
        <f t="shared" si="100"/>
        <v>0</v>
      </c>
      <c r="BR114" s="24">
        <f t="shared" si="100"/>
        <v>0</v>
      </c>
      <c r="BS114" s="24">
        <f t="shared" si="100"/>
        <v>315209993</v>
      </c>
      <c r="BT114" s="24">
        <f t="shared" si="100"/>
        <v>0</v>
      </c>
      <c r="BU114" s="24">
        <f t="shared" si="101"/>
        <v>0</v>
      </c>
      <c r="BV114" s="24">
        <f t="shared" si="101"/>
        <v>6000000</v>
      </c>
      <c r="BW114" s="25">
        <f t="shared" si="89"/>
        <v>9.7418554709421859E-2</v>
      </c>
      <c r="BX114" s="24">
        <f t="shared" si="102"/>
        <v>34790007</v>
      </c>
      <c r="BY114" s="24"/>
      <c r="BZ114" s="24"/>
      <c r="CA114" s="24"/>
      <c r="CB114" s="24"/>
      <c r="CC114" s="24"/>
      <c r="CD114" s="24"/>
      <c r="CE114" s="24"/>
      <c r="CF114" s="24"/>
      <c r="CG114" s="24"/>
      <c r="CH114" s="24"/>
      <c r="CI114" s="24"/>
      <c r="CJ114" s="24"/>
      <c r="CK114" s="24"/>
      <c r="CL114" s="24"/>
      <c r="CM114" s="24"/>
      <c r="CN114" s="24"/>
      <c r="CO114" s="24"/>
      <c r="CP114" s="24">
        <f>+'[2]ENERO 2018'!$G$103</f>
        <v>34790007</v>
      </c>
      <c r="CQ114" s="24"/>
      <c r="CR114" s="24"/>
      <c r="CS114" s="24"/>
      <c r="CT114" s="25">
        <f t="shared" si="55"/>
        <v>0.90258144529057815</v>
      </c>
      <c r="CU114" s="24">
        <f t="shared" si="87"/>
        <v>322328892</v>
      </c>
      <c r="CV114" s="24">
        <f t="shared" si="103"/>
        <v>0</v>
      </c>
      <c r="CW114" s="24">
        <f t="shared" si="103"/>
        <v>0</v>
      </c>
      <c r="CX114" s="24">
        <f t="shared" si="103"/>
        <v>1118899</v>
      </c>
      <c r="CY114" s="24">
        <f t="shared" si="104"/>
        <v>0</v>
      </c>
      <c r="CZ114" s="24">
        <f t="shared" si="104"/>
        <v>0</v>
      </c>
      <c r="DA114" s="24">
        <f t="shared" si="104"/>
        <v>0</v>
      </c>
      <c r="DB114" s="24">
        <f t="shared" si="104"/>
        <v>0</v>
      </c>
      <c r="DC114" s="24">
        <f t="shared" si="104"/>
        <v>0</v>
      </c>
      <c r="DD114" s="24">
        <f t="shared" si="104"/>
        <v>0</v>
      </c>
      <c r="DE114" s="24">
        <f t="shared" si="104"/>
        <v>0</v>
      </c>
      <c r="DF114" s="24">
        <f t="shared" si="104"/>
        <v>0</v>
      </c>
      <c r="DG114" s="24">
        <f t="shared" si="104"/>
        <v>0</v>
      </c>
      <c r="DH114" s="24">
        <f t="shared" si="104"/>
        <v>0</v>
      </c>
      <c r="DI114" s="24">
        <f t="shared" si="104"/>
        <v>0</v>
      </c>
      <c r="DJ114" s="24">
        <f t="shared" si="104"/>
        <v>0</v>
      </c>
      <c r="DK114" s="24">
        <f t="shared" si="104"/>
        <v>0</v>
      </c>
      <c r="DL114" s="24">
        <f t="shared" si="104"/>
        <v>0</v>
      </c>
      <c r="DM114" s="24">
        <f t="shared" si="104"/>
        <v>315209993</v>
      </c>
      <c r="DN114" s="24">
        <f t="shared" si="104"/>
        <v>0</v>
      </c>
      <c r="DO114" s="24">
        <f t="shared" si="105"/>
        <v>0</v>
      </c>
      <c r="DP114" s="24">
        <f t="shared" si="105"/>
        <v>6000000</v>
      </c>
      <c r="DS114" s="48">
        <f t="shared" si="84"/>
        <v>357118899</v>
      </c>
      <c r="DT114" s="48">
        <f t="shared" si="85"/>
        <v>34790007</v>
      </c>
      <c r="DU114" s="168">
        <f t="shared" si="86"/>
        <v>9.7418554709421859E-2</v>
      </c>
    </row>
    <row r="115" spans="1:125" ht="24" hidden="1" customHeight="1" x14ac:dyDescent="0.25">
      <c r="A115" s="188"/>
      <c r="B115" s="192"/>
      <c r="C115" s="50" t="s">
        <v>338</v>
      </c>
      <c r="D115" s="21" t="s">
        <v>339</v>
      </c>
      <c r="E115" s="88">
        <v>211</v>
      </c>
      <c r="F115" s="23" t="s">
        <v>340</v>
      </c>
      <c r="G115" s="24">
        <f t="shared" si="96"/>
        <v>350000000</v>
      </c>
      <c r="H115" s="34"/>
      <c r="I115" s="24">
        <v>350000000</v>
      </c>
      <c r="J115" s="24"/>
      <c r="K115" s="24"/>
      <c r="L115" s="24"/>
      <c r="M115" s="24"/>
      <c r="N115" s="24"/>
      <c r="O115" s="24"/>
      <c r="P115" s="24"/>
      <c r="Q115" s="24"/>
      <c r="R115" s="24"/>
      <c r="S115" s="24"/>
      <c r="T115" s="24"/>
      <c r="U115" s="24"/>
      <c r="V115" s="24"/>
      <c r="W115" s="24"/>
      <c r="X115" s="24"/>
      <c r="Y115" s="24"/>
      <c r="Z115" s="24"/>
      <c r="AA115" s="24"/>
      <c r="AB115" s="24"/>
      <c r="AC115" s="25">
        <f t="shared" si="88"/>
        <v>1</v>
      </c>
      <c r="AD115" s="24">
        <f t="shared" si="97"/>
        <v>350000000</v>
      </c>
      <c r="AE115" s="24"/>
      <c r="AF115" s="24">
        <f>+'[2]ENERO 2018'!$K$111</f>
        <v>350000000</v>
      </c>
      <c r="AG115" s="24"/>
      <c r="AH115" s="24"/>
      <c r="AI115" s="24"/>
      <c r="AJ115" s="24"/>
      <c r="AK115" s="24"/>
      <c r="AL115" s="24"/>
      <c r="AM115" s="24"/>
      <c r="AN115" s="24"/>
      <c r="AO115" s="24"/>
      <c r="AP115" s="24"/>
      <c r="AQ115" s="24"/>
      <c r="AR115" s="24"/>
      <c r="AS115" s="24"/>
      <c r="AT115" s="24"/>
      <c r="AU115" s="24"/>
      <c r="AV115" s="24"/>
      <c r="AW115" s="24"/>
      <c r="AX115" s="24"/>
      <c r="AY115" s="24"/>
      <c r="AZ115" s="25">
        <f t="shared" si="69"/>
        <v>0</v>
      </c>
      <c r="BA115" s="24">
        <f t="shared" si="98"/>
        <v>0</v>
      </c>
      <c r="BB115" s="24">
        <f t="shared" si="99"/>
        <v>0</v>
      </c>
      <c r="BC115" s="24">
        <f t="shared" si="99"/>
        <v>0</v>
      </c>
      <c r="BD115" s="24">
        <f t="shared" si="99"/>
        <v>0</v>
      </c>
      <c r="BE115" s="24">
        <f t="shared" si="100"/>
        <v>0</v>
      </c>
      <c r="BF115" s="24">
        <f t="shared" si="100"/>
        <v>0</v>
      </c>
      <c r="BG115" s="24">
        <f t="shared" si="100"/>
        <v>0</v>
      </c>
      <c r="BH115" s="24">
        <f t="shared" si="100"/>
        <v>0</v>
      </c>
      <c r="BI115" s="24">
        <f t="shared" si="100"/>
        <v>0</v>
      </c>
      <c r="BJ115" s="24">
        <f t="shared" si="100"/>
        <v>0</v>
      </c>
      <c r="BK115" s="24">
        <f t="shared" si="100"/>
        <v>0</v>
      </c>
      <c r="BL115" s="24">
        <f t="shared" si="100"/>
        <v>0</v>
      </c>
      <c r="BM115" s="24">
        <f t="shared" si="100"/>
        <v>0</v>
      </c>
      <c r="BN115" s="24">
        <f t="shared" si="100"/>
        <v>0</v>
      </c>
      <c r="BO115" s="24">
        <f t="shared" si="100"/>
        <v>0</v>
      </c>
      <c r="BP115" s="24">
        <f t="shared" si="100"/>
        <v>0</v>
      </c>
      <c r="BQ115" s="24">
        <f t="shared" si="100"/>
        <v>0</v>
      </c>
      <c r="BR115" s="24">
        <f t="shared" si="100"/>
        <v>0</v>
      </c>
      <c r="BS115" s="24">
        <f t="shared" si="100"/>
        <v>0</v>
      </c>
      <c r="BT115" s="24">
        <f t="shared" si="100"/>
        <v>0</v>
      </c>
      <c r="BU115" s="24">
        <f t="shared" si="101"/>
        <v>0</v>
      </c>
      <c r="BV115" s="24">
        <f t="shared" si="101"/>
        <v>0</v>
      </c>
      <c r="BW115" s="25">
        <f t="shared" si="89"/>
        <v>0.72807412571428576</v>
      </c>
      <c r="BX115" s="24">
        <f t="shared" si="102"/>
        <v>254825944</v>
      </c>
      <c r="BY115" s="24"/>
      <c r="BZ115" s="24">
        <f>+'[2]ENERO 2018'!$H$109</f>
        <v>254825944</v>
      </c>
      <c r="CA115" s="24"/>
      <c r="CB115" s="24"/>
      <c r="CC115" s="24"/>
      <c r="CD115" s="24"/>
      <c r="CE115" s="24"/>
      <c r="CF115" s="24"/>
      <c r="CG115" s="24"/>
      <c r="CH115" s="24"/>
      <c r="CI115" s="24"/>
      <c r="CJ115" s="24"/>
      <c r="CK115" s="24"/>
      <c r="CL115" s="24"/>
      <c r="CM115" s="24"/>
      <c r="CN115" s="24"/>
      <c r="CO115" s="24"/>
      <c r="CP115" s="24"/>
      <c r="CQ115" s="24"/>
      <c r="CR115" s="24"/>
      <c r="CS115" s="24"/>
      <c r="CT115" s="25">
        <f t="shared" si="55"/>
        <v>0.27192587428571424</v>
      </c>
      <c r="CU115" s="24">
        <f t="shared" si="87"/>
        <v>95174056</v>
      </c>
      <c r="CV115" s="24">
        <f t="shared" si="103"/>
        <v>0</v>
      </c>
      <c r="CW115" s="24">
        <f t="shared" si="103"/>
        <v>95174056</v>
      </c>
      <c r="CX115" s="24">
        <f t="shared" si="103"/>
        <v>0</v>
      </c>
      <c r="CY115" s="24">
        <f t="shared" si="104"/>
        <v>0</v>
      </c>
      <c r="CZ115" s="24">
        <f t="shared" si="104"/>
        <v>0</v>
      </c>
      <c r="DA115" s="24">
        <f t="shared" si="104"/>
        <v>0</v>
      </c>
      <c r="DB115" s="24">
        <f t="shared" si="104"/>
        <v>0</v>
      </c>
      <c r="DC115" s="24">
        <f t="shared" si="104"/>
        <v>0</v>
      </c>
      <c r="DD115" s="24">
        <f t="shared" si="104"/>
        <v>0</v>
      </c>
      <c r="DE115" s="24">
        <f t="shared" si="104"/>
        <v>0</v>
      </c>
      <c r="DF115" s="24">
        <f t="shared" si="104"/>
        <v>0</v>
      </c>
      <c r="DG115" s="24">
        <f t="shared" si="104"/>
        <v>0</v>
      </c>
      <c r="DH115" s="24">
        <f t="shared" si="104"/>
        <v>0</v>
      </c>
      <c r="DI115" s="24">
        <f t="shared" si="104"/>
        <v>0</v>
      </c>
      <c r="DJ115" s="24">
        <f t="shared" si="104"/>
        <v>0</v>
      </c>
      <c r="DK115" s="24">
        <f t="shared" si="104"/>
        <v>0</v>
      </c>
      <c r="DL115" s="24">
        <f t="shared" si="104"/>
        <v>0</v>
      </c>
      <c r="DM115" s="24">
        <f t="shared" si="104"/>
        <v>0</v>
      </c>
      <c r="DN115" s="24">
        <f t="shared" si="104"/>
        <v>0</v>
      </c>
      <c r="DO115" s="24">
        <f t="shared" si="105"/>
        <v>0</v>
      </c>
      <c r="DP115" s="24">
        <f t="shared" si="105"/>
        <v>0</v>
      </c>
      <c r="DS115" s="48">
        <f t="shared" si="84"/>
        <v>350000000</v>
      </c>
      <c r="DT115" s="48">
        <f t="shared" si="85"/>
        <v>254825944</v>
      </c>
      <c r="DU115" s="168">
        <f t="shared" si="86"/>
        <v>0.72807412571428576</v>
      </c>
    </row>
    <row r="116" spans="1:125" ht="32.25" hidden="1" customHeight="1" x14ac:dyDescent="0.25">
      <c r="A116" s="188" t="s">
        <v>308</v>
      </c>
      <c r="B116" s="194" t="s">
        <v>341</v>
      </c>
      <c r="C116" s="50" t="s">
        <v>342</v>
      </c>
      <c r="D116" s="21" t="s">
        <v>343</v>
      </c>
      <c r="E116" s="88">
        <v>510</v>
      </c>
      <c r="F116" s="23" t="s">
        <v>344</v>
      </c>
      <c r="G116" s="24">
        <f t="shared" si="96"/>
        <v>60000000</v>
      </c>
      <c r="H116" s="24"/>
      <c r="I116" s="24">
        <v>60000000</v>
      </c>
      <c r="J116" s="24"/>
      <c r="K116" s="24"/>
      <c r="L116" s="24"/>
      <c r="M116" s="24"/>
      <c r="N116" s="24"/>
      <c r="O116" s="24"/>
      <c r="P116" s="24"/>
      <c r="Q116" s="24"/>
      <c r="R116" s="24"/>
      <c r="S116" s="24"/>
      <c r="T116" s="24"/>
      <c r="U116" s="24"/>
      <c r="V116" s="24"/>
      <c r="W116" s="24"/>
      <c r="X116" s="24"/>
      <c r="Y116" s="24"/>
      <c r="Z116" s="24"/>
      <c r="AA116" s="24"/>
      <c r="AB116" s="24"/>
      <c r="AC116" s="25">
        <f t="shared" si="88"/>
        <v>0.97545199999999999</v>
      </c>
      <c r="AD116" s="24">
        <f t="shared" si="97"/>
        <v>58527120</v>
      </c>
      <c r="AE116" s="24"/>
      <c r="AF116" s="24">
        <f>+'[2]ENERO 2018'!$K$983</f>
        <v>58527120</v>
      </c>
      <c r="AG116" s="24"/>
      <c r="AH116" s="24"/>
      <c r="AI116" s="24"/>
      <c r="AJ116" s="24"/>
      <c r="AK116" s="24"/>
      <c r="AL116" s="24"/>
      <c r="AM116" s="24"/>
      <c r="AN116" s="24"/>
      <c r="AO116" s="24"/>
      <c r="AP116" s="24"/>
      <c r="AQ116" s="24"/>
      <c r="AR116" s="24"/>
      <c r="AS116" s="24"/>
      <c r="AT116" s="24"/>
      <c r="AU116" s="24"/>
      <c r="AV116" s="24"/>
      <c r="AW116" s="24"/>
      <c r="AX116" s="24"/>
      <c r="AY116" s="24"/>
      <c r="AZ116" s="25">
        <f t="shared" si="69"/>
        <v>2.4548000000000014E-2</v>
      </c>
      <c r="BA116" s="24">
        <f t="shared" si="98"/>
        <v>1472880</v>
      </c>
      <c r="BB116" s="24">
        <f t="shared" si="99"/>
        <v>0</v>
      </c>
      <c r="BC116" s="24">
        <f t="shared" si="99"/>
        <v>1472880</v>
      </c>
      <c r="BD116" s="24">
        <f t="shared" si="99"/>
        <v>0</v>
      </c>
      <c r="BE116" s="24">
        <f t="shared" si="100"/>
        <v>0</v>
      </c>
      <c r="BF116" s="24">
        <f t="shared" si="100"/>
        <v>0</v>
      </c>
      <c r="BG116" s="24">
        <f t="shared" si="100"/>
        <v>0</v>
      </c>
      <c r="BH116" s="24">
        <f t="shared" si="100"/>
        <v>0</v>
      </c>
      <c r="BI116" s="24">
        <f t="shared" si="100"/>
        <v>0</v>
      </c>
      <c r="BJ116" s="24">
        <f t="shared" si="100"/>
        <v>0</v>
      </c>
      <c r="BK116" s="24">
        <f t="shared" si="100"/>
        <v>0</v>
      </c>
      <c r="BL116" s="24">
        <f t="shared" si="100"/>
        <v>0</v>
      </c>
      <c r="BM116" s="24">
        <f t="shared" si="100"/>
        <v>0</v>
      </c>
      <c r="BN116" s="24">
        <f t="shared" si="100"/>
        <v>0</v>
      </c>
      <c r="BO116" s="24">
        <f t="shared" si="100"/>
        <v>0</v>
      </c>
      <c r="BP116" s="24">
        <f t="shared" si="100"/>
        <v>0</v>
      </c>
      <c r="BQ116" s="24">
        <f t="shared" si="100"/>
        <v>0</v>
      </c>
      <c r="BR116" s="24">
        <f t="shared" si="100"/>
        <v>0</v>
      </c>
      <c r="BS116" s="24">
        <f t="shared" si="100"/>
        <v>0</v>
      </c>
      <c r="BT116" s="24">
        <f t="shared" si="100"/>
        <v>0</v>
      </c>
      <c r="BU116" s="24">
        <f t="shared" si="101"/>
        <v>0</v>
      </c>
      <c r="BV116" s="24">
        <f t="shared" si="101"/>
        <v>0</v>
      </c>
      <c r="BW116" s="25">
        <f t="shared" si="89"/>
        <v>0.97545199999999999</v>
      </c>
      <c r="BX116" s="24">
        <f t="shared" si="102"/>
        <v>58527120</v>
      </c>
      <c r="BY116" s="24"/>
      <c r="BZ116" s="24">
        <f>+'[2]ENERO 2018'!$H$981</f>
        <v>58527120</v>
      </c>
      <c r="CA116" s="24"/>
      <c r="CB116" s="24"/>
      <c r="CC116" s="24"/>
      <c r="CD116" s="24"/>
      <c r="CE116" s="24"/>
      <c r="CF116" s="24"/>
      <c r="CG116" s="24"/>
      <c r="CH116" s="24"/>
      <c r="CI116" s="24"/>
      <c r="CJ116" s="24"/>
      <c r="CK116" s="24"/>
      <c r="CL116" s="24"/>
      <c r="CM116" s="24"/>
      <c r="CN116" s="24"/>
      <c r="CO116" s="24"/>
      <c r="CP116" s="24"/>
      <c r="CQ116" s="24"/>
      <c r="CR116" s="24"/>
      <c r="CS116" s="24"/>
      <c r="CT116" s="25">
        <f t="shared" si="55"/>
        <v>2.4548000000000014E-2</v>
      </c>
      <c r="CU116" s="24">
        <f t="shared" si="87"/>
        <v>1472880</v>
      </c>
      <c r="CV116" s="24">
        <f t="shared" si="103"/>
        <v>0</v>
      </c>
      <c r="CW116" s="24">
        <f t="shared" si="103"/>
        <v>1472880</v>
      </c>
      <c r="CX116" s="24">
        <f t="shared" si="103"/>
        <v>0</v>
      </c>
      <c r="CY116" s="24">
        <f t="shared" si="104"/>
        <v>0</v>
      </c>
      <c r="CZ116" s="24">
        <f t="shared" si="104"/>
        <v>0</v>
      </c>
      <c r="DA116" s="24">
        <f t="shared" si="104"/>
        <v>0</v>
      </c>
      <c r="DB116" s="24">
        <f t="shared" si="104"/>
        <v>0</v>
      </c>
      <c r="DC116" s="24">
        <f t="shared" si="104"/>
        <v>0</v>
      </c>
      <c r="DD116" s="24">
        <f t="shared" si="104"/>
        <v>0</v>
      </c>
      <c r="DE116" s="24">
        <f t="shared" si="104"/>
        <v>0</v>
      </c>
      <c r="DF116" s="24">
        <f t="shared" si="104"/>
        <v>0</v>
      </c>
      <c r="DG116" s="24">
        <f t="shared" si="104"/>
        <v>0</v>
      </c>
      <c r="DH116" s="24">
        <f t="shared" si="104"/>
        <v>0</v>
      </c>
      <c r="DI116" s="24">
        <f t="shared" si="104"/>
        <v>0</v>
      </c>
      <c r="DJ116" s="24">
        <f t="shared" si="104"/>
        <v>0</v>
      </c>
      <c r="DK116" s="24">
        <f t="shared" si="104"/>
        <v>0</v>
      </c>
      <c r="DL116" s="24">
        <f t="shared" si="104"/>
        <v>0</v>
      </c>
      <c r="DM116" s="24">
        <f t="shared" si="104"/>
        <v>0</v>
      </c>
      <c r="DN116" s="24">
        <f t="shared" si="104"/>
        <v>0</v>
      </c>
      <c r="DO116" s="24">
        <f t="shared" si="105"/>
        <v>0</v>
      </c>
      <c r="DP116" s="24">
        <f t="shared" si="105"/>
        <v>0</v>
      </c>
      <c r="DS116" s="48">
        <f t="shared" si="84"/>
        <v>60000000</v>
      </c>
      <c r="DT116" s="48">
        <f t="shared" si="85"/>
        <v>58527120</v>
      </c>
      <c r="DU116" s="168">
        <f t="shared" si="86"/>
        <v>0.97545199999999999</v>
      </c>
    </row>
    <row r="117" spans="1:125" ht="44.25" hidden="1" customHeight="1" x14ac:dyDescent="0.25">
      <c r="A117" s="188"/>
      <c r="B117" s="195"/>
      <c r="C117" s="50" t="s">
        <v>345</v>
      </c>
      <c r="D117" s="21" t="s">
        <v>346</v>
      </c>
      <c r="E117" s="88">
        <v>510</v>
      </c>
      <c r="F117" s="23" t="s">
        <v>344</v>
      </c>
      <c r="G117" s="24">
        <f t="shared" si="96"/>
        <v>75397803</v>
      </c>
      <c r="H117" s="24"/>
      <c r="I117" s="24">
        <v>75397803</v>
      </c>
      <c r="J117" s="24"/>
      <c r="K117" s="24"/>
      <c r="L117" s="24"/>
      <c r="M117" s="24"/>
      <c r="N117" s="24"/>
      <c r="O117" s="24"/>
      <c r="P117" s="24"/>
      <c r="Q117" s="24"/>
      <c r="R117" s="24"/>
      <c r="S117" s="24"/>
      <c r="T117" s="24"/>
      <c r="U117" s="24"/>
      <c r="V117" s="24"/>
      <c r="W117" s="24"/>
      <c r="X117" s="24"/>
      <c r="Y117" s="24"/>
      <c r="Z117" s="24"/>
      <c r="AA117" s="24"/>
      <c r="AB117" s="24"/>
      <c r="AC117" s="25">
        <f t="shared" si="88"/>
        <v>0.94186843879257331</v>
      </c>
      <c r="AD117" s="24">
        <f t="shared" si="97"/>
        <v>71014811</v>
      </c>
      <c r="AE117" s="24"/>
      <c r="AF117" s="24">
        <f>+'[2]ENERO 2018'!$K$994</f>
        <v>71014811</v>
      </c>
      <c r="AG117" s="24"/>
      <c r="AH117" s="24"/>
      <c r="AI117" s="24"/>
      <c r="AJ117" s="24"/>
      <c r="AK117" s="24"/>
      <c r="AL117" s="24"/>
      <c r="AM117" s="24"/>
      <c r="AN117" s="24"/>
      <c r="AO117" s="24"/>
      <c r="AP117" s="24"/>
      <c r="AQ117" s="24"/>
      <c r="AR117" s="24"/>
      <c r="AS117" s="24"/>
      <c r="AT117" s="24"/>
      <c r="AU117" s="24"/>
      <c r="AV117" s="24"/>
      <c r="AW117" s="24"/>
      <c r="AX117" s="24"/>
      <c r="AY117" s="24"/>
      <c r="AZ117" s="25">
        <f t="shared" si="69"/>
        <v>5.8131561207426685E-2</v>
      </c>
      <c r="BA117" s="24">
        <f t="shared" si="98"/>
        <v>4382992</v>
      </c>
      <c r="BB117" s="24">
        <f t="shared" si="99"/>
        <v>0</v>
      </c>
      <c r="BC117" s="24">
        <f t="shared" si="99"/>
        <v>4382992</v>
      </c>
      <c r="BD117" s="24">
        <f t="shared" si="99"/>
        <v>0</v>
      </c>
      <c r="BE117" s="24">
        <f t="shared" si="100"/>
        <v>0</v>
      </c>
      <c r="BF117" s="24">
        <f t="shared" si="100"/>
        <v>0</v>
      </c>
      <c r="BG117" s="24">
        <f t="shared" si="100"/>
        <v>0</v>
      </c>
      <c r="BH117" s="24">
        <f t="shared" si="100"/>
        <v>0</v>
      </c>
      <c r="BI117" s="24">
        <f t="shared" si="100"/>
        <v>0</v>
      </c>
      <c r="BJ117" s="24">
        <f t="shared" si="100"/>
        <v>0</v>
      </c>
      <c r="BK117" s="24">
        <f t="shared" si="100"/>
        <v>0</v>
      </c>
      <c r="BL117" s="24">
        <f t="shared" si="100"/>
        <v>0</v>
      </c>
      <c r="BM117" s="24">
        <f t="shared" si="100"/>
        <v>0</v>
      </c>
      <c r="BN117" s="24">
        <f t="shared" si="100"/>
        <v>0</v>
      </c>
      <c r="BO117" s="24">
        <f t="shared" si="100"/>
        <v>0</v>
      </c>
      <c r="BP117" s="24">
        <f t="shared" si="100"/>
        <v>0</v>
      </c>
      <c r="BQ117" s="24">
        <f t="shared" si="100"/>
        <v>0</v>
      </c>
      <c r="BR117" s="24">
        <f t="shared" si="100"/>
        <v>0</v>
      </c>
      <c r="BS117" s="24">
        <f t="shared" si="100"/>
        <v>0</v>
      </c>
      <c r="BT117" s="24">
        <f t="shared" si="100"/>
        <v>0</v>
      </c>
      <c r="BU117" s="24">
        <f t="shared" si="101"/>
        <v>0</v>
      </c>
      <c r="BV117" s="24">
        <f t="shared" si="101"/>
        <v>0</v>
      </c>
      <c r="BW117" s="25">
        <f t="shared" si="89"/>
        <v>0.93799421449985754</v>
      </c>
      <c r="BX117" s="24">
        <f t="shared" si="102"/>
        <v>70722703</v>
      </c>
      <c r="BY117" s="24"/>
      <c r="BZ117" s="24">
        <f>+'[2]ENERO 2018'!$H$991</f>
        <v>70722703</v>
      </c>
      <c r="CA117" s="24"/>
      <c r="CB117" s="24"/>
      <c r="CC117" s="24"/>
      <c r="CD117" s="24"/>
      <c r="CE117" s="24"/>
      <c r="CF117" s="24"/>
      <c r="CG117" s="24"/>
      <c r="CH117" s="24"/>
      <c r="CI117" s="24"/>
      <c r="CJ117" s="24"/>
      <c r="CK117" s="24"/>
      <c r="CL117" s="24"/>
      <c r="CM117" s="24"/>
      <c r="CN117" s="24"/>
      <c r="CO117" s="24"/>
      <c r="CP117" s="24"/>
      <c r="CQ117" s="24"/>
      <c r="CR117" s="24"/>
      <c r="CS117" s="24"/>
      <c r="CT117" s="25">
        <f t="shared" si="55"/>
        <v>6.2005785500142463E-2</v>
      </c>
      <c r="CU117" s="24">
        <f t="shared" si="87"/>
        <v>4675100</v>
      </c>
      <c r="CV117" s="24">
        <f t="shared" si="103"/>
        <v>0</v>
      </c>
      <c r="CW117" s="24">
        <f t="shared" si="103"/>
        <v>4675100</v>
      </c>
      <c r="CX117" s="24">
        <f t="shared" si="103"/>
        <v>0</v>
      </c>
      <c r="CY117" s="24">
        <f t="shared" si="104"/>
        <v>0</v>
      </c>
      <c r="CZ117" s="24">
        <f t="shared" si="104"/>
        <v>0</v>
      </c>
      <c r="DA117" s="24">
        <f t="shared" si="104"/>
        <v>0</v>
      </c>
      <c r="DB117" s="24">
        <f t="shared" si="104"/>
        <v>0</v>
      </c>
      <c r="DC117" s="24">
        <f t="shared" si="104"/>
        <v>0</v>
      </c>
      <c r="DD117" s="24">
        <f t="shared" si="104"/>
        <v>0</v>
      </c>
      <c r="DE117" s="24">
        <f t="shared" si="104"/>
        <v>0</v>
      </c>
      <c r="DF117" s="24">
        <f t="shared" si="104"/>
        <v>0</v>
      </c>
      <c r="DG117" s="24">
        <f t="shared" si="104"/>
        <v>0</v>
      </c>
      <c r="DH117" s="24">
        <f t="shared" si="104"/>
        <v>0</v>
      </c>
      <c r="DI117" s="24">
        <f t="shared" si="104"/>
        <v>0</v>
      </c>
      <c r="DJ117" s="24">
        <f t="shared" si="104"/>
        <v>0</v>
      </c>
      <c r="DK117" s="24">
        <f t="shared" si="104"/>
        <v>0</v>
      </c>
      <c r="DL117" s="24">
        <f t="shared" si="104"/>
        <v>0</v>
      </c>
      <c r="DM117" s="24">
        <f t="shared" si="104"/>
        <v>0</v>
      </c>
      <c r="DN117" s="24">
        <f t="shared" si="104"/>
        <v>0</v>
      </c>
      <c r="DO117" s="24">
        <f t="shared" si="105"/>
        <v>0</v>
      </c>
      <c r="DP117" s="24">
        <f t="shared" si="105"/>
        <v>0</v>
      </c>
      <c r="DS117" s="48">
        <f t="shared" si="84"/>
        <v>75397803</v>
      </c>
      <c r="DT117" s="48">
        <f t="shared" si="85"/>
        <v>70722703</v>
      </c>
      <c r="DU117" s="168">
        <f t="shared" si="86"/>
        <v>0.93799421449985754</v>
      </c>
    </row>
    <row r="118" spans="1:125" ht="45.75" hidden="1" customHeight="1" x14ac:dyDescent="0.25">
      <c r="A118" s="188"/>
      <c r="B118" s="195"/>
      <c r="C118" s="50" t="s">
        <v>347</v>
      </c>
      <c r="D118" s="21" t="s">
        <v>348</v>
      </c>
      <c r="E118" s="88">
        <v>510</v>
      </c>
      <c r="F118" s="23" t="s">
        <v>344</v>
      </c>
      <c r="G118" s="24">
        <f t="shared" si="96"/>
        <v>20000000</v>
      </c>
      <c r="H118" s="24"/>
      <c r="I118" s="24">
        <v>20000000</v>
      </c>
      <c r="J118" s="24"/>
      <c r="K118" s="24"/>
      <c r="L118" s="24"/>
      <c r="M118" s="24"/>
      <c r="N118" s="24"/>
      <c r="O118" s="24"/>
      <c r="P118" s="24"/>
      <c r="Q118" s="24"/>
      <c r="R118" s="24"/>
      <c r="S118" s="24"/>
      <c r="T118" s="24"/>
      <c r="U118" s="24"/>
      <c r="V118" s="24"/>
      <c r="W118" s="24"/>
      <c r="X118" s="24"/>
      <c r="Y118" s="24"/>
      <c r="Z118" s="24"/>
      <c r="AA118" s="24"/>
      <c r="AB118" s="24"/>
      <c r="AC118" s="25">
        <f t="shared" si="88"/>
        <v>0</v>
      </c>
      <c r="AD118" s="24">
        <f t="shared" si="97"/>
        <v>0</v>
      </c>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5">
        <f t="shared" si="69"/>
        <v>1</v>
      </c>
      <c r="BA118" s="24">
        <f t="shared" si="98"/>
        <v>20000000</v>
      </c>
      <c r="BB118" s="24">
        <f t="shared" si="99"/>
        <v>0</v>
      </c>
      <c r="BC118" s="24">
        <f t="shared" si="99"/>
        <v>20000000</v>
      </c>
      <c r="BD118" s="24">
        <f t="shared" si="99"/>
        <v>0</v>
      </c>
      <c r="BE118" s="24">
        <f t="shared" si="100"/>
        <v>0</v>
      </c>
      <c r="BF118" s="24">
        <f t="shared" si="100"/>
        <v>0</v>
      </c>
      <c r="BG118" s="24">
        <f t="shared" si="100"/>
        <v>0</v>
      </c>
      <c r="BH118" s="24">
        <f t="shared" si="100"/>
        <v>0</v>
      </c>
      <c r="BI118" s="24">
        <f t="shared" si="100"/>
        <v>0</v>
      </c>
      <c r="BJ118" s="24">
        <f t="shared" si="100"/>
        <v>0</v>
      </c>
      <c r="BK118" s="24">
        <f t="shared" si="100"/>
        <v>0</v>
      </c>
      <c r="BL118" s="24">
        <f t="shared" si="100"/>
        <v>0</v>
      </c>
      <c r="BM118" s="24">
        <f t="shared" si="100"/>
        <v>0</v>
      </c>
      <c r="BN118" s="24">
        <f t="shared" si="100"/>
        <v>0</v>
      </c>
      <c r="BO118" s="24">
        <f t="shared" si="100"/>
        <v>0</v>
      </c>
      <c r="BP118" s="24">
        <f t="shared" si="100"/>
        <v>0</v>
      </c>
      <c r="BQ118" s="24">
        <f t="shared" si="100"/>
        <v>0</v>
      </c>
      <c r="BR118" s="24">
        <f t="shared" si="100"/>
        <v>0</v>
      </c>
      <c r="BS118" s="24">
        <f t="shared" si="100"/>
        <v>0</v>
      </c>
      <c r="BT118" s="24">
        <f t="shared" si="100"/>
        <v>0</v>
      </c>
      <c r="BU118" s="24">
        <f t="shared" si="101"/>
        <v>0</v>
      </c>
      <c r="BV118" s="24">
        <f t="shared" si="101"/>
        <v>0</v>
      </c>
      <c r="BW118" s="25">
        <f t="shared" si="89"/>
        <v>0</v>
      </c>
      <c r="BX118" s="24">
        <f t="shared" si="102"/>
        <v>0</v>
      </c>
      <c r="BY118" s="24"/>
      <c r="BZ118" s="24"/>
      <c r="CA118" s="24"/>
      <c r="CB118" s="24"/>
      <c r="CC118" s="24"/>
      <c r="CD118" s="24"/>
      <c r="CE118" s="24"/>
      <c r="CF118" s="24"/>
      <c r="CG118" s="24"/>
      <c r="CH118" s="24"/>
      <c r="CI118" s="24"/>
      <c r="CJ118" s="24"/>
      <c r="CK118" s="24"/>
      <c r="CL118" s="24"/>
      <c r="CM118" s="24"/>
      <c r="CN118" s="24"/>
      <c r="CO118" s="24"/>
      <c r="CP118" s="24"/>
      <c r="CQ118" s="24"/>
      <c r="CR118" s="24"/>
      <c r="CS118" s="24"/>
      <c r="CT118" s="25">
        <f t="shared" si="55"/>
        <v>1</v>
      </c>
      <c r="CU118" s="24">
        <f t="shared" si="87"/>
        <v>20000000</v>
      </c>
      <c r="CV118" s="24">
        <f t="shared" si="103"/>
        <v>0</v>
      </c>
      <c r="CW118" s="24">
        <f t="shared" si="103"/>
        <v>20000000</v>
      </c>
      <c r="CX118" s="24">
        <f t="shared" si="103"/>
        <v>0</v>
      </c>
      <c r="CY118" s="24">
        <f t="shared" si="104"/>
        <v>0</v>
      </c>
      <c r="CZ118" s="24">
        <f t="shared" si="104"/>
        <v>0</v>
      </c>
      <c r="DA118" s="24">
        <f t="shared" si="104"/>
        <v>0</v>
      </c>
      <c r="DB118" s="24">
        <f t="shared" si="104"/>
        <v>0</v>
      </c>
      <c r="DC118" s="24">
        <f t="shared" si="104"/>
        <v>0</v>
      </c>
      <c r="DD118" s="24">
        <f t="shared" si="104"/>
        <v>0</v>
      </c>
      <c r="DE118" s="24">
        <f t="shared" si="104"/>
        <v>0</v>
      </c>
      <c r="DF118" s="24">
        <f t="shared" si="104"/>
        <v>0</v>
      </c>
      <c r="DG118" s="24">
        <f t="shared" si="104"/>
        <v>0</v>
      </c>
      <c r="DH118" s="24">
        <f t="shared" si="104"/>
        <v>0</v>
      </c>
      <c r="DI118" s="24">
        <f t="shared" si="104"/>
        <v>0</v>
      </c>
      <c r="DJ118" s="24">
        <f t="shared" si="104"/>
        <v>0</v>
      </c>
      <c r="DK118" s="24">
        <f t="shared" si="104"/>
        <v>0</v>
      </c>
      <c r="DL118" s="24">
        <f t="shared" si="104"/>
        <v>0</v>
      </c>
      <c r="DM118" s="24">
        <f t="shared" si="104"/>
        <v>0</v>
      </c>
      <c r="DN118" s="24">
        <f t="shared" si="104"/>
        <v>0</v>
      </c>
      <c r="DO118" s="24">
        <f t="shared" si="105"/>
        <v>0</v>
      </c>
      <c r="DP118" s="24">
        <f t="shared" si="105"/>
        <v>0</v>
      </c>
      <c r="DR118" s="165"/>
      <c r="DS118" s="48">
        <f t="shared" si="84"/>
        <v>20000000</v>
      </c>
      <c r="DT118" s="48">
        <f t="shared" si="85"/>
        <v>0</v>
      </c>
      <c r="DU118" s="168">
        <f t="shared" si="86"/>
        <v>0</v>
      </c>
    </row>
    <row r="119" spans="1:125" ht="29.25" hidden="1" customHeight="1" x14ac:dyDescent="0.25">
      <c r="A119" s="188"/>
      <c r="B119" s="190"/>
      <c r="C119" s="50" t="s">
        <v>349</v>
      </c>
      <c r="D119" s="21" t="s">
        <v>350</v>
      </c>
      <c r="E119" s="88">
        <v>510</v>
      </c>
      <c r="F119" s="23" t="s">
        <v>274</v>
      </c>
      <c r="G119" s="24">
        <f t="shared" si="96"/>
        <v>50000000</v>
      </c>
      <c r="H119" s="24"/>
      <c r="I119" s="24">
        <v>50000000</v>
      </c>
      <c r="J119" s="24"/>
      <c r="K119" s="24"/>
      <c r="L119" s="24"/>
      <c r="M119" s="24"/>
      <c r="N119" s="24"/>
      <c r="O119" s="24"/>
      <c r="P119" s="24"/>
      <c r="Q119" s="24"/>
      <c r="R119" s="24"/>
      <c r="S119" s="24"/>
      <c r="T119" s="24"/>
      <c r="U119" s="24"/>
      <c r="V119" s="24"/>
      <c r="W119" s="24"/>
      <c r="X119" s="24"/>
      <c r="Y119" s="24"/>
      <c r="Z119" s="24"/>
      <c r="AA119" s="24"/>
      <c r="AB119" s="24"/>
      <c r="AC119" s="25">
        <f t="shared" si="88"/>
        <v>0</v>
      </c>
      <c r="AD119" s="24">
        <f t="shared" si="97"/>
        <v>0</v>
      </c>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5">
        <f t="shared" si="69"/>
        <v>1</v>
      </c>
      <c r="BA119" s="24">
        <f t="shared" si="98"/>
        <v>50000000</v>
      </c>
      <c r="BB119" s="24">
        <f t="shared" si="99"/>
        <v>0</v>
      </c>
      <c r="BC119" s="24">
        <f t="shared" si="99"/>
        <v>50000000</v>
      </c>
      <c r="BD119" s="24">
        <f t="shared" si="99"/>
        <v>0</v>
      </c>
      <c r="BE119" s="24">
        <f t="shared" si="100"/>
        <v>0</v>
      </c>
      <c r="BF119" s="24">
        <f t="shared" si="100"/>
        <v>0</v>
      </c>
      <c r="BG119" s="24">
        <f t="shared" si="100"/>
        <v>0</v>
      </c>
      <c r="BH119" s="24">
        <f t="shared" si="100"/>
        <v>0</v>
      </c>
      <c r="BI119" s="24">
        <f t="shared" si="100"/>
        <v>0</v>
      </c>
      <c r="BJ119" s="24">
        <f t="shared" si="100"/>
        <v>0</v>
      </c>
      <c r="BK119" s="24">
        <f t="shared" si="100"/>
        <v>0</v>
      </c>
      <c r="BL119" s="24">
        <f t="shared" si="100"/>
        <v>0</v>
      </c>
      <c r="BM119" s="24">
        <f t="shared" si="100"/>
        <v>0</v>
      </c>
      <c r="BN119" s="24">
        <f t="shared" si="100"/>
        <v>0</v>
      </c>
      <c r="BO119" s="24">
        <f t="shared" si="100"/>
        <v>0</v>
      </c>
      <c r="BP119" s="24">
        <f t="shared" si="100"/>
        <v>0</v>
      </c>
      <c r="BQ119" s="24">
        <f t="shared" si="100"/>
        <v>0</v>
      </c>
      <c r="BR119" s="24">
        <f t="shared" si="100"/>
        <v>0</v>
      </c>
      <c r="BS119" s="24">
        <f t="shared" si="100"/>
        <v>0</v>
      </c>
      <c r="BT119" s="24">
        <f t="shared" si="100"/>
        <v>0</v>
      </c>
      <c r="BU119" s="24">
        <f t="shared" si="101"/>
        <v>0</v>
      </c>
      <c r="BV119" s="24">
        <f t="shared" si="101"/>
        <v>0</v>
      </c>
      <c r="BW119" s="25">
        <f t="shared" si="89"/>
        <v>0</v>
      </c>
      <c r="BX119" s="24">
        <f t="shared" si="102"/>
        <v>0</v>
      </c>
      <c r="BY119" s="24"/>
      <c r="BZ119" s="24"/>
      <c r="CA119" s="24"/>
      <c r="CB119" s="24"/>
      <c r="CC119" s="24"/>
      <c r="CD119" s="24"/>
      <c r="CE119" s="24"/>
      <c r="CF119" s="24"/>
      <c r="CG119" s="24"/>
      <c r="CH119" s="24"/>
      <c r="CI119" s="24"/>
      <c r="CJ119" s="24"/>
      <c r="CK119" s="24"/>
      <c r="CL119" s="24"/>
      <c r="CM119" s="24"/>
      <c r="CN119" s="24"/>
      <c r="CO119" s="24"/>
      <c r="CP119" s="24"/>
      <c r="CQ119" s="24"/>
      <c r="CR119" s="24"/>
      <c r="CS119" s="24"/>
      <c r="CT119" s="25">
        <f t="shared" si="55"/>
        <v>1</v>
      </c>
      <c r="CU119" s="24">
        <f t="shared" si="87"/>
        <v>50000000</v>
      </c>
      <c r="CV119" s="24">
        <f t="shared" si="103"/>
        <v>0</v>
      </c>
      <c r="CW119" s="24">
        <f t="shared" si="103"/>
        <v>50000000</v>
      </c>
      <c r="CX119" s="24">
        <f t="shared" si="103"/>
        <v>0</v>
      </c>
      <c r="CY119" s="24">
        <f t="shared" si="104"/>
        <v>0</v>
      </c>
      <c r="CZ119" s="24">
        <f t="shared" si="104"/>
        <v>0</v>
      </c>
      <c r="DA119" s="24">
        <f t="shared" si="104"/>
        <v>0</v>
      </c>
      <c r="DB119" s="24">
        <f t="shared" si="104"/>
        <v>0</v>
      </c>
      <c r="DC119" s="24">
        <f t="shared" si="104"/>
        <v>0</v>
      </c>
      <c r="DD119" s="24">
        <f t="shared" si="104"/>
        <v>0</v>
      </c>
      <c r="DE119" s="24">
        <f t="shared" si="104"/>
        <v>0</v>
      </c>
      <c r="DF119" s="24">
        <f t="shared" si="104"/>
        <v>0</v>
      </c>
      <c r="DG119" s="24">
        <f t="shared" si="104"/>
        <v>0</v>
      </c>
      <c r="DH119" s="24">
        <f t="shared" si="104"/>
        <v>0</v>
      </c>
      <c r="DI119" s="24">
        <f t="shared" si="104"/>
        <v>0</v>
      </c>
      <c r="DJ119" s="24">
        <f t="shared" si="104"/>
        <v>0</v>
      </c>
      <c r="DK119" s="24">
        <f t="shared" si="104"/>
        <v>0</v>
      </c>
      <c r="DL119" s="24">
        <f t="shared" si="104"/>
        <v>0</v>
      </c>
      <c r="DM119" s="24">
        <f t="shared" si="104"/>
        <v>0</v>
      </c>
      <c r="DN119" s="24">
        <f t="shared" si="104"/>
        <v>0</v>
      </c>
      <c r="DO119" s="24">
        <f t="shared" si="105"/>
        <v>0</v>
      </c>
      <c r="DP119" s="24">
        <f t="shared" si="105"/>
        <v>0</v>
      </c>
      <c r="DS119" s="48">
        <f t="shared" si="84"/>
        <v>50000000</v>
      </c>
      <c r="DT119" s="48">
        <f t="shared" si="85"/>
        <v>0</v>
      </c>
      <c r="DU119" s="168">
        <f t="shared" si="86"/>
        <v>0</v>
      </c>
    </row>
    <row r="120" spans="1:125" ht="44.25" hidden="1" customHeight="1" x14ac:dyDescent="0.25">
      <c r="A120" s="188"/>
      <c r="B120" s="92"/>
      <c r="C120" s="50" t="s">
        <v>351</v>
      </c>
      <c r="D120" s="21" t="s">
        <v>352</v>
      </c>
      <c r="E120" s="88">
        <v>510</v>
      </c>
      <c r="F120" s="23" t="s">
        <v>353</v>
      </c>
      <c r="G120" s="24">
        <f t="shared" si="96"/>
        <v>0</v>
      </c>
      <c r="H120" s="24"/>
      <c r="I120" s="24"/>
      <c r="J120" s="24"/>
      <c r="K120" s="24"/>
      <c r="L120" s="24"/>
      <c r="M120" s="24"/>
      <c r="N120" s="24"/>
      <c r="O120" s="24"/>
      <c r="P120" s="24"/>
      <c r="Q120" s="24"/>
      <c r="R120" s="24"/>
      <c r="S120" s="24"/>
      <c r="T120" s="24"/>
      <c r="U120" s="24"/>
      <c r="V120" s="24"/>
      <c r="W120" s="24"/>
      <c r="X120" s="24"/>
      <c r="Y120" s="24"/>
      <c r="Z120" s="24"/>
      <c r="AA120" s="24"/>
      <c r="AB120" s="24"/>
      <c r="AC120" s="25" t="e">
        <f t="shared" si="88"/>
        <v>#DIV/0!</v>
      </c>
      <c r="AD120" s="24">
        <f t="shared" si="97"/>
        <v>0</v>
      </c>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5" t="e">
        <f t="shared" si="69"/>
        <v>#DIV/0!</v>
      </c>
      <c r="BA120" s="24">
        <f t="shared" si="98"/>
        <v>0</v>
      </c>
      <c r="BB120" s="24">
        <f t="shared" si="99"/>
        <v>0</v>
      </c>
      <c r="BC120" s="24">
        <f t="shared" si="99"/>
        <v>0</v>
      </c>
      <c r="BD120" s="24">
        <f t="shared" si="99"/>
        <v>0</v>
      </c>
      <c r="BE120" s="24">
        <f t="shared" si="100"/>
        <v>0</v>
      </c>
      <c r="BF120" s="24">
        <f t="shared" si="100"/>
        <v>0</v>
      </c>
      <c r="BG120" s="24">
        <f t="shared" si="100"/>
        <v>0</v>
      </c>
      <c r="BH120" s="24">
        <f t="shared" si="100"/>
        <v>0</v>
      </c>
      <c r="BI120" s="24">
        <f t="shared" si="100"/>
        <v>0</v>
      </c>
      <c r="BJ120" s="24">
        <f t="shared" si="100"/>
        <v>0</v>
      </c>
      <c r="BK120" s="24">
        <f t="shared" si="100"/>
        <v>0</v>
      </c>
      <c r="BL120" s="24">
        <f t="shared" si="100"/>
        <v>0</v>
      </c>
      <c r="BM120" s="24">
        <f t="shared" si="100"/>
        <v>0</v>
      </c>
      <c r="BN120" s="24">
        <f t="shared" si="100"/>
        <v>0</v>
      </c>
      <c r="BO120" s="24">
        <f t="shared" si="100"/>
        <v>0</v>
      </c>
      <c r="BP120" s="24">
        <f t="shared" si="100"/>
        <v>0</v>
      </c>
      <c r="BQ120" s="24">
        <f t="shared" si="100"/>
        <v>0</v>
      </c>
      <c r="BR120" s="24">
        <f t="shared" si="100"/>
        <v>0</v>
      </c>
      <c r="BS120" s="24">
        <f t="shared" si="100"/>
        <v>0</v>
      </c>
      <c r="BT120" s="24">
        <f t="shared" si="100"/>
        <v>0</v>
      </c>
      <c r="BU120" s="24">
        <f t="shared" si="101"/>
        <v>0</v>
      </c>
      <c r="BV120" s="24">
        <f t="shared" si="101"/>
        <v>0</v>
      </c>
      <c r="BW120" s="25" t="e">
        <f t="shared" si="89"/>
        <v>#DIV/0!</v>
      </c>
      <c r="BX120" s="24">
        <f t="shared" si="102"/>
        <v>0</v>
      </c>
      <c r="BY120" s="24"/>
      <c r="BZ120" s="24"/>
      <c r="CA120" s="24"/>
      <c r="CB120" s="24"/>
      <c r="CC120" s="24"/>
      <c r="CD120" s="24"/>
      <c r="CE120" s="24"/>
      <c r="CF120" s="24"/>
      <c r="CG120" s="24"/>
      <c r="CH120" s="24"/>
      <c r="CI120" s="24"/>
      <c r="CJ120" s="24"/>
      <c r="CK120" s="24"/>
      <c r="CL120" s="24"/>
      <c r="CM120" s="24"/>
      <c r="CN120" s="24"/>
      <c r="CO120" s="24"/>
      <c r="CP120" s="24"/>
      <c r="CQ120" s="24"/>
      <c r="CR120" s="24"/>
      <c r="CS120" s="24"/>
      <c r="CT120" s="25" t="e">
        <f t="shared" si="55"/>
        <v>#DIV/0!</v>
      </c>
      <c r="CU120" s="24">
        <f t="shared" si="87"/>
        <v>0</v>
      </c>
      <c r="CV120" s="24">
        <f t="shared" si="103"/>
        <v>0</v>
      </c>
      <c r="CW120" s="24">
        <f t="shared" si="103"/>
        <v>0</v>
      </c>
      <c r="CX120" s="24">
        <f t="shared" si="103"/>
        <v>0</v>
      </c>
      <c r="CY120" s="24">
        <f t="shared" si="104"/>
        <v>0</v>
      </c>
      <c r="CZ120" s="24">
        <f t="shared" si="104"/>
        <v>0</v>
      </c>
      <c r="DA120" s="24">
        <f t="shared" si="104"/>
        <v>0</v>
      </c>
      <c r="DB120" s="24">
        <f t="shared" si="104"/>
        <v>0</v>
      </c>
      <c r="DC120" s="24">
        <f t="shared" si="104"/>
        <v>0</v>
      </c>
      <c r="DD120" s="24">
        <f t="shared" si="104"/>
        <v>0</v>
      </c>
      <c r="DE120" s="24">
        <f t="shared" si="104"/>
        <v>0</v>
      </c>
      <c r="DF120" s="24">
        <f t="shared" si="104"/>
        <v>0</v>
      </c>
      <c r="DG120" s="24">
        <f t="shared" si="104"/>
        <v>0</v>
      </c>
      <c r="DH120" s="24">
        <f t="shared" si="104"/>
        <v>0</v>
      </c>
      <c r="DI120" s="24">
        <f t="shared" si="104"/>
        <v>0</v>
      </c>
      <c r="DJ120" s="24">
        <f t="shared" si="104"/>
        <v>0</v>
      </c>
      <c r="DK120" s="24">
        <f t="shared" si="104"/>
        <v>0</v>
      </c>
      <c r="DL120" s="24">
        <f t="shared" si="104"/>
        <v>0</v>
      </c>
      <c r="DM120" s="24">
        <f t="shared" si="104"/>
        <v>0</v>
      </c>
      <c r="DN120" s="24">
        <f t="shared" si="104"/>
        <v>0</v>
      </c>
      <c r="DO120" s="24">
        <f t="shared" si="105"/>
        <v>0</v>
      </c>
      <c r="DP120" s="24">
        <f t="shared" si="105"/>
        <v>0</v>
      </c>
      <c r="DR120" s="166"/>
      <c r="DS120" s="48">
        <f t="shared" si="84"/>
        <v>0</v>
      </c>
      <c r="DT120" s="48">
        <f t="shared" si="85"/>
        <v>0</v>
      </c>
      <c r="DU120" s="168" t="e">
        <f t="shared" si="86"/>
        <v>#DIV/0!</v>
      </c>
    </row>
    <row r="121" spans="1:125" ht="45" hidden="1" customHeight="1" x14ac:dyDescent="0.25">
      <c r="A121" s="188"/>
      <c r="B121" s="53" t="s">
        <v>354</v>
      </c>
      <c r="C121" s="50" t="s">
        <v>355</v>
      </c>
      <c r="D121" s="21" t="s">
        <v>356</v>
      </c>
      <c r="E121" s="88">
        <v>510</v>
      </c>
      <c r="F121" s="23" t="s">
        <v>357</v>
      </c>
      <c r="G121" s="24">
        <f t="shared" si="96"/>
        <v>0</v>
      </c>
      <c r="H121" s="24"/>
      <c r="I121" s="24"/>
      <c r="J121" s="24"/>
      <c r="K121" s="24"/>
      <c r="L121" s="24"/>
      <c r="M121" s="24"/>
      <c r="N121" s="24"/>
      <c r="O121" s="24"/>
      <c r="P121" s="24"/>
      <c r="Q121" s="24"/>
      <c r="R121" s="24"/>
      <c r="S121" s="24"/>
      <c r="T121" s="24"/>
      <c r="U121" s="24"/>
      <c r="V121" s="24"/>
      <c r="W121" s="24"/>
      <c r="X121" s="24"/>
      <c r="Y121" s="24"/>
      <c r="Z121" s="24"/>
      <c r="AA121" s="24"/>
      <c r="AB121" s="24"/>
      <c r="AC121" s="25" t="e">
        <f>+AD121/G121</f>
        <v>#DIV/0!</v>
      </c>
      <c r="AD121" s="24">
        <f t="shared" si="97"/>
        <v>0</v>
      </c>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5" t="e">
        <f t="shared" si="69"/>
        <v>#DIV/0!</v>
      </c>
      <c r="BA121" s="24">
        <f t="shared" si="98"/>
        <v>0</v>
      </c>
      <c r="BB121" s="24">
        <f t="shared" si="99"/>
        <v>0</v>
      </c>
      <c r="BC121" s="24">
        <f t="shared" si="99"/>
        <v>0</v>
      </c>
      <c r="BD121" s="24">
        <f t="shared" si="99"/>
        <v>0</v>
      </c>
      <c r="BE121" s="24">
        <f t="shared" si="100"/>
        <v>0</v>
      </c>
      <c r="BF121" s="24">
        <f t="shared" si="100"/>
        <v>0</v>
      </c>
      <c r="BG121" s="24">
        <f t="shared" si="100"/>
        <v>0</v>
      </c>
      <c r="BH121" s="24">
        <f t="shared" si="100"/>
        <v>0</v>
      </c>
      <c r="BI121" s="24">
        <f t="shared" si="100"/>
        <v>0</v>
      </c>
      <c r="BJ121" s="24">
        <f t="shared" si="100"/>
        <v>0</v>
      </c>
      <c r="BK121" s="24">
        <f t="shared" si="100"/>
        <v>0</v>
      </c>
      <c r="BL121" s="24">
        <f t="shared" si="100"/>
        <v>0</v>
      </c>
      <c r="BM121" s="24">
        <f t="shared" si="100"/>
        <v>0</v>
      </c>
      <c r="BN121" s="24">
        <f t="shared" si="100"/>
        <v>0</v>
      </c>
      <c r="BO121" s="24">
        <f t="shared" si="100"/>
        <v>0</v>
      </c>
      <c r="BP121" s="24">
        <f t="shared" si="100"/>
        <v>0</v>
      </c>
      <c r="BQ121" s="24">
        <f t="shared" si="100"/>
        <v>0</v>
      </c>
      <c r="BR121" s="24">
        <f t="shared" si="100"/>
        <v>0</v>
      </c>
      <c r="BS121" s="24">
        <f t="shared" si="100"/>
        <v>0</v>
      </c>
      <c r="BT121" s="24">
        <f t="shared" si="100"/>
        <v>0</v>
      </c>
      <c r="BU121" s="24">
        <f t="shared" si="101"/>
        <v>0</v>
      </c>
      <c r="BV121" s="24">
        <f t="shared" si="101"/>
        <v>0</v>
      </c>
      <c r="BW121" s="25" t="e">
        <f>+BX121/G121</f>
        <v>#DIV/0!</v>
      </c>
      <c r="BX121" s="24">
        <f t="shared" si="102"/>
        <v>0</v>
      </c>
      <c r="BY121" s="24"/>
      <c r="BZ121" s="24"/>
      <c r="CA121" s="24"/>
      <c r="CB121" s="24"/>
      <c r="CC121" s="24"/>
      <c r="CD121" s="24"/>
      <c r="CE121" s="24"/>
      <c r="CF121" s="24"/>
      <c r="CG121" s="24"/>
      <c r="CH121" s="24"/>
      <c r="CI121" s="24"/>
      <c r="CJ121" s="24"/>
      <c r="CK121" s="24"/>
      <c r="CL121" s="24"/>
      <c r="CM121" s="24"/>
      <c r="CN121" s="24"/>
      <c r="CO121" s="24"/>
      <c r="CP121" s="24"/>
      <c r="CQ121" s="24"/>
      <c r="CR121" s="24"/>
      <c r="CS121" s="24"/>
      <c r="CT121" s="25" t="e">
        <f t="shared" si="55"/>
        <v>#DIV/0!</v>
      </c>
      <c r="CU121" s="24">
        <f t="shared" si="87"/>
        <v>0</v>
      </c>
      <c r="CV121" s="24">
        <f t="shared" si="103"/>
        <v>0</v>
      </c>
      <c r="CW121" s="24">
        <f t="shared" si="103"/>
        <v>0</v>
      </c>
      <c r="CX121" s="24">
        <f t="shared" si="103"/>
        <v>0</v>
      </c>
      <c r="CY121" s="24">
        <f t="shared" si="104"/>
        <v>0</v>
      </c>
      <c r="CZ121" s="24">
        <f t="shared" si="104"/>
        <v>0</v>
      </c>
      <c r="DA121" s="24">
        <f t="shared" si="104"/>
        <v>0</v>
      </c>
      <c r="DB121" s="24">
        <f t="shared" si="104"/>
        <v>0</v>
      </c>
      <c r="DC121" s="24">
        <f t="shared" si="104"/>
        <v>0</v>
      </c>
      <c r="DD121" s="24">
        <f t="shared" si="104"/>
        <v>0</v>
      </c>
      <c r="DE121" s="24">
        <f t="shared" si="104"/>
        <v>0</v>
      </c>
      <c r="DF121" s="24">
        <f t="shared" si="104"/>
        <v>0</v>
      </c>
      <c r="DG121" s="24">
        <f t="shared" si="104"/>
        <v>0</v>
      </c>
      <c r="DH121" s="24">
        <f t="shared" si="104"/>
        <v>0</v>
      </c>
      <c r="DI121" s="24">
        <f t="shared" si="104"/>
        <v>0</v>
      </c>
      <c r="DJ121" s="24">
        <f t="shared" si="104"/>
        <v>0</v>
      </c>
      <c r="DK121" s="24">
        <f t="shared" si="104"/>
        <v>0</v>
      </c>
      <c r="DL121" s="24">
        <f t="shared" si="104"/>
        <v>0</v>
      </c>
      <c r="DM121" s="24">
        <f t="shared" si="104"/>
        <v>0</v>
      </c>
      <c r="DN121" s="24">
        <f t="shared" ref="DN121:DN122" si="106">Z121-CQ121</f>
        <v>0</v>
      </c>
      <c r="DO121" s="24">
        <f t="shared" si="105"/>
        <v>0</v>
      </c>
      <c r="DP121" s="24">
        <f t="shared" si="105"/>
        <v>0</v>
      </c>
      <c r="DS121" s="48">
        <f t="shared" si="84"/>
        <v>0</v>
      </c>
      <c r="DT121" s="48">
        <f t="shared" si="85"/>
        <v>0</v>
      </c>
      <c r="DU121" s="168" t="e">
        <f t="shared" si="86"/>
        <v>#DIV/0!</v>
      </c>
    </row>
    <row r="122" spans="1:125" ht="45" hidden="1" customHeight="1" x14ac:dyDescent="0.25">
      <c r="A122" s="193"/>
      <c r="B122" s="53" t="s">
        <v>358</v>
      </c>
      <c r="C122" s="50" t="s">
        <v>359</v>
      </c>
      <c r="D122" s="21" t="s">
        <v>360</v>
      </c>
      <c r="E122" s="88">
        <v>310</v>
      </c>
      <c r="F122" s="23" t="s">
        <v>361</v>
      </c>
      <c r="G122" s="24">
        <f t="shared" si="96"/>
        <v>221000000</v>
      </c>
      <c r="H122" s="24"/>
      <c r="I122" s="24">
        <v>200000000</v>
      </c>
      <c r="J122" s="24"/>
      <c r="K122" s="24"/>
      <c r="L122" s="24"/>
      <c r="M122" s="24"/>
      <c r="N122" s="24"/>
      <c r="O122" s="24"/>
      <c r="P122" s="24"/>
      <c r="Q122" s="24"/>
      <c r="R122" s="24"/>
      <c r="S122" s="24"/>
      <c r="T122" s="24"/>
      <c r="U122" s="24"/>
      <c r="V122" s="24"/>
      <c r="W122" s="24"/>
      <c r="X122" s="24"/>
      <c r="Y122" s="24">
        <v>10000000</v>
      </c>
      <c r="Z122" s="24"/>
      <c r="AA122" s="24"/>
      <c r="AB122" s="24">
        <v>11000000</v>
      </c>
      <c r="AC122" s="25">
        <f>+AD122/G122</f>
        <v>0.90497737556561086</v>
      </c>
      <c r="AD122" s="24">
        <f t="shared" si="97"/>
        <v>200000000</v>
      </c>
      <c r="AE122" s="24"/>
      <c r="AF122" s="24">
        <f>+'[2]ENERO 2018'!$K$202</f>
        <v>200000000</v>
      </c>
      <c r="AG122" s="24"/>
      <c r="AH122" s="24"/>
      <c r="AI122" s="24"/>
      <c r="AJ122" s="24"/>
      <c r="AK122" s="24"/>
      <c r="AL122" s="24"/>
      <c r="AM122" s="24"/>
      <c r="AN122" s="24"/>
      <c r="AO122" s="24"/>
      <c r="AP122" s="24"/>
      <c r="AQ122" s="24"/>
      <c r="AR122" s="24"/>
      <c r="AS122" s="24"/>
      <c r="AT122" s="24"/>
      <c r="AU122" s="24"/>
      <c r="AV122" s="24"/>
      <c r="AW122" s="24"/>
      <c r="AX122" s="24"/>
      <c r="AY122" s="24"/>
      <c r="AZ122" s="25">
        <f t="shared" si="69"/>
        <v>9.5022624434389136E-2</v>
      </c>
      <c r="BA122" s="24">
        <f t="shared" si="98"/>
        <v>21000000</v>
      </c>
      <c r="BB122" s="24">
        <f t="shared" si="99"/>
        <v>0</v>
      </c>
      <c r="BC122" s="24">
        <f t="shared" si="99"/>
        <v>0</v>
      </c>
      <c r="BD122" s="24">
        <f t="shared" si="99"/>
        <v>0</v>
      </c>
      <c r="BE122" s="24">
        <f t="shared" si="99"/>
        <v>0</v>
      </c>
      <c r="BF122" s="24">
        <f t="shared" si="99"/>
        <v>0</v>
      </c>
      <c r="BG122" s="24">
        <f t="shared" si="99"/>
        <v>0</v>
      </c>
      <c r="BH122" s="24">
        <f t="shared" si="99"/>
        <v>0</v>
      </c>
      <c r="BI122" s="24">
        <f t="shared" si="99"/>
        <v>0</v>
      </c>
      <c r="BJ122" s="24">
        <f t="shared" si="99"/>
        <v>0</v>
      </c>
      <c r="BK122" s="24">
        <f t="shared" si="99"/>
        <v>0</v>
      </c>
      <c r="BL122" s="24">
        <f t="shared" si="99"/>
        <v>0</v>
      </c>
      <c r="BM122" s="24">
        <f t="shared" si="99"/>
        <v>0</v>
      </c>
      <c r="BN122" s="24">
        <f t="shared" si="99"/>
        <v>0</v>
      </c>
      <c r="BO122" s="24">
        <f t="shared" si="99"/>
        <v>0</v>
      </c>
      <c r="BP122" s="24">
        <f t="shared" si="99"/>
        <v>0</v>
      </c>
      <c r="BQ122" s="24">
        <f t="shared" si="99"/>
        <v>0</v>
      </c>
      <c r="BR122" s="24">
        <f t="shared" ref="BR122:BT122" si="107">X122-AU122</f>
        <v>0</v>
      </c>
      <c r="BS122" s="24">
        <f t="shared" si="107"/>
        <v>10000000</v>
      </c>
      <c r="BT122" s="24">
        <f t="shared" si="107"/>
        <v>0</v>
      </c>
      <c r="BU122" s="24">
        <f t="shared" si="101"/>
        <v>0</v>
      </c>
      <c r="BV122" s="24">
        <f t="shared" si="101"/>
        <v>11000000</v>
      </c>
      <c r="BW122" s="25">
        <f>+BX122/G122</f>
        <v>0.39706722171945702</v>
      </c>
      <c r="BX122" s="24">
        <f t="shared" si="102"/>
        <v>87751856</v>
      </c>
      <c r="BY122" s="24"/>
      <c r="BZ122" s="24">
        <f>+'[1]FEBRERO 2018'!$H$216</f>
        <v>87751856</v>
      </c>
      <c r="CA122" s="24"/>
      <c r="CB122" s="24"/>
      <c r="CC122" s="24"/>
      <c r="CD122" s="24"/>
      <c r="CE122" s="24"/>
      <c r="CF122" s="24"/>
      <c r="CG122" s="24"/>
      <c r="CH122" s="24"/>
      <c r="CI122" s="24"/>
      <c r="CJ122" s="24"/>
      <c r="CK122" s="24"/>
      <c r="CL122" s="24"/>
      <c r="CM122" s="24"/>
      <c r="CN122" s="24"/>
      <c r="CO122" s="24"/>
      <c r="CP122" s="24"/>
      <c r="CQ122" s="24"/>
      <c r="CR122" s="24"/>
      <c r="CS122" s="24"/>
      <c r="CT122" s="25">
        <f t="shared" si="55"/>
        <v>0.60293277828054292</v>
      </c>
      <c r="CU122" s="24">
        <f t="shared" si="87"/>
        <v>133248144</v>
      </c>
      <c r="CV122" s="24">
        <f t="shared" si="103"/>
        <v>0</v>
      </c>
      <c r="CW122" s="24">
        <f t="shared" si="103"/>
        <v>112248144</v>
      </c>
      <c r="CX122" s="24">
        <f t="shared" si="103"/>
        <v>0</v>
      </c>
      <c r="CY122" s="24">
        <f t="shared" si="103"/>
        <v>0</v>
      </c>
      <c r="CZ122" s="24">
        <f t="shared" si="103"/>
        <v>0</v>
      </c>
      <c r="DA122" s="24">
        <f t="shared" si="103"/>
        <v>0</v>
      </c>
      <c r="DB122" s="24">
        <f t="shared" si="103"/>
        <v>0</v>
      </c>
      <c r="DC122" s="24">
        <f t="shared" si="103"/>
        <v>0</v>
      </c>
      <c r="DD122" s="24">
        <f t="shared" si="103"/>
        <v>0</v>
      </c>
      <c r="DE122" s="24">
        <f t="shared" si="103"/>
        <v>0</v>
      </c>
      <c r="DF122" s="24">
        <f t="shared" si="103"/>
        <v>0</v>
      </c>
      <c r="DG122" s="24">
        <f t="shared" si="103"/>
        <v>0</v>
      </c>
      <c r="DH122" s="24">
        <f t="shared" si="103"/>
        <v>0</v>
      </c>
      <c r="DI122" s="24">
        <f t="shared" si="103"/>
        <v>0</v>
      </c>
      <c r="DJ122" s="24">
        <f t="shared" si="103"/>
        <v>0</v>
      </c>
      <c r="DK122" s="24">
        <f t="shared" si="103"/>
        <v>0</v>
      </c>
      <c r="DL122" s="24">
        <f t="shared" ref="DL122:DM122" si="108">X122-CO122</f>
        <v>0</v>
      </c>
      <c r="DM122" s="24">
        <f t="shared" si="108"/>
        <v>10000000</v>
      </c>
      <c r="DN122" s="24">
        <f t="shared" si="106"/>
        <v>0</v>
      </c>
      <c r="DO122" s="24">
        <f t="shared" si="105"/>
        <v>0</v>
      </c>
      <c r="DP122" s="24">
        <f t="shared" si="105"/>
        <v>11000000</v>
      </c>
      <c r="DS122" s="48">
        <f t="shared" si="84"/>
        <v>221000000</v>
      </c>
      <c r="DT122" s="48">
        <f t="shared" si="85"/>
        <v>87751856</v>
      </c>
      <c r="DU122" s="168">
        <f t="shared" si="86"/>
        <v>0.39706722171945702</v>
      </c>
    </row>
    <row r="123" spans="1:125" s="47" customFormat="1" ht="26.25" customHeight="1" thickTop="1" thickBot="1" x14ac:dyDescent="0.3">
      <c r="A123" s="93"/>
      <c r="B123" s="251" t="s">
        <v>362</v>
      </c>
      <c r="C123" s="252"/>
      <c r="D123" s="252"/>
      <c r="E123" s="94"/>
      <c r="F123" s="95"/>
      <c r="G123" s="59">
        <f>SUM(G106:G122)</f>
        <v>16511712971</v>
      </c>
      <c r="H123" s="59">
        <f t="shared" ref="H123:BS123" si="109">SUM(H106:H122)</f>
        <v>181434097</v>
      </c>
      <c r="I123" s="59">
        <f t="shared" si="109"/>
        <v>880397803</v>
      </c>
      <c r="J123" s="59">
        <f t="shared" si="109"/>
        <v>104050364</v>
      </c>
      <c r="K123" s="59">
        <f t="shared" si="109"/>
        <v>12000000000</v>
      </c>
      <c r="L123" s="59">
        <f t="shared" si="109"/>
        <v>0</v>
      </c>
      <c r="M123" s="59">
        <f t="shared" si="109"/>
        <v>227821027</v>
      </c>
      <c r="N123" s="59">
        <f t="shared" si="109"/>
        <v>1245622970</v>
      </c>
      <c r="O123" s="59">
        <f t="shared" si="109"/>
        <v>283593520</v>
      </c>
      <c r="P123" s="59">
        <f t="shared" si="109"/>
        <v>276593520</v>
      </c>
      <c r="Q123" s="59">
        <f t="shared" si="109"/>
        <v>276593520</v>
      </c>
      <c r="R123" s="59">
        <f t="shared" si="109"/>
        <v>0</v>
      </c>
      <c r="S123" s="59">
        <f t="shared" si="109"/>
        <v>1940856</v>
      </c>
      <c r="T123" s="59">
        <f t="shared" si="109"/>
        <v>166734826</v>
      </c>
      <c r="U123" s="59">
        <f t="shared" si="109"/>
        <v>145276070</v>
      </c>
      <c r="V123" s="59">
        <f t="shared" si="109"/>
        <v>0</v>
      </c>
      <c r="W123" s="59">
        <f t="shared" si="109"/>
        <v>0</v>
      </c>
      <c r="X123" s="59">
        <f t="shared" si="109"/>
        <v>37081497</v>
      </c>
      <c r="Y123" s="59">
        <f t="shared" si="109"/>
        <v>360000000</v>
      </c>
      <c r="Z123" s="59">
        <f t="shared" si="109"/>
        <v>0</v>
      </c>
      <c r="AA123" s="59">
        <f t="shared" si="109"/>
        <v>0</v>
      </c>
      <c r="AB123" s="59">
        <f t="shared" si="109"/>
        <v>324572901</v>
      </c>
      <c r="AC123" s="163">
        <f>+AD123/G123</f>
        <v>9.5166724116379386E-2</v>
      </c>
      <c r="AD123" s="59">
        <f t="shared" si="109"/>
        <v>1571365633</v>
      </c>
      <c r="AE123" s="59">
        <f t="shared" si="109"/>
        <v>0</v>
      </c>
      <c r="AF123" s="59">
        <f t="shared" si="109"/>
        <v>804541931</v>
      </c>
      <c r="AG123" s="59">
        <f t="shared" si="109"/>
        <v>0</v>
      </c>
      <c r="AH123" s="59">
        <f t="shared" si="109"/>
        <v>0</v>
      </c>
      <c r="AI123" s="59">
        <f t="shared" si="109"/>
        <v>0</v>
      </c>
      <c r="AJ123" s="59">
        <f t="shared" si="109"/>
        <v>0</v>
      </c>
      <c r="AK123" s="59">
        <f t="shared" si="109"/>
        <v>582008000</v>
      </c>
      <c r="AL123" s="59">
        <f t="shared" si="109"/>
        <v>19081150</v>
      </c>
      <c r="AM123" s="59">
        <f t="shared" si="109"/>
        <v>26047800</v>
      </c>
      <c r="AN123" s="59">
        <f t="shared" si="109"/>
        <v>9169750</v>
      </c>
      <c r="AO123" s="59">
        <f t="shared" si="109"/>
        <v>0</v>
      </c>
      <c r="AP123" s="59">
        <f t="shared" si="109"/>
        <v>0</v>
      </c>
      <c r="AQ123" s="59">
        <f t="shared" si="109"/>
        <v>0</v>
      </c>
      <c r="AR123" s="59">
        <f t="shared" si="109"/>
        <v>0</v>
      </c>
      <c r="AS123" s="59">
        <f t="shared" si="109"/>
        <v>0</v>
      </c>
      <c r="AT123" s="59">
        <f t="shared" si="109"/>
        <v>0</v>
      </c>
      <c r="AU123" s="59">
        <f t="shared" si="109"/>
        <v>0</v>
      </c>
      <c r="AV123" s="59">
        <f t="shared" si="109"/>
        <v>34790007</v>
      </c>
      <c r="AW123" s="59">
        <f t="shared" si="109"/>
        <v>0</v>
      </c>
      <c r="AX123" s="59">
        <f t="shared" si="109"/>
        <v>0</v>
      </c>
      <c r="AY123" s="59">
        <f t="shared" si="109"/>
        <v>95726995</v>
      </c>
      <c r="AZ123" s="163">
        <f t="shared" si="69"/>
        <v>0.90483327588362061</v>
      </c>
      <c r="BA123" s="59">
        <f t="shared" si="109"/>
        <v>14940347338</v>
      </c>
      <c r="BB123" s="59">
        <f t="shared" si="109"/>
        <v>181434097</v>
      </c>
      <c r="BC123" s="59">
        <f t="shared" si="109"/>
        <v>75855872</v>
      </c>
      <c r="BD123" s="59">
        <f t="shared" si="109"/>
        <v>104050364</v>
      </c>
      <c r="BE123" s="59">
        <f t="shared" si="109"/>
        <v>12000000000</v>
      </c>
      <c r="BF123" s="59">
        <f t="shared" si="109"/>
        <v>0</v>
      </c>
      <c r="BG123" s="59">
        <f t="shared" si="109"/>
        <v>227821027</v>
      </c>
      <c r="BH123" s="59">
        <f t="shared" si="109"/>
        <v>663614970</v>
      </c>
      <c r="BI123" s="59">
        <f t="shared" si="109"/>
        <v>264512370</v>
      </c>
      <c r="BJ123" s="59">
        <f t="shared" si="109"/>
        <v>250545720</v>
      </c>
      <c r="BK123" s="59">
        <f t="shared" si="109"/>
        <v>267423770</v>
      </c>
      <c r="BL123" s="59">
        <f t="shared" si="109"/>
        <v>0</v>
      </c>
      <c r="BM123" s="59">
        <f t="shared" si="109"/>
        <v>1940856</v>
      </c>
      <c r="BN123" s="59">
        <f t="shared" si="109"/>
        <v>166734826</v>
      </c>
      <c r="BO123" s="59">
        <f t="shared" si="109"/>
        <v>145276070</v>
      </c>
      <c r="BP123" s="59">
        <f t="shared" si="109"/>
        <v>0</v>
      </c>
      <c r="BQ123" s="59">
        <f t="shared" si="109"/>
        <v>0</v>
      </c>
      <c r="BR123" s="59">
        <f t="shared" si="109"/>
        <v>37081497</v>
      </c>
      <c r="BS123" s="59">
        <f t="shared" si="109"/>
        <v>325209993</v>
      </c>
      <c r="BT123" s="59">
        <f t="shared" ref="BT123:DP123" si="110">SUM(BT106:BT122)</f>
        <v>0</v>
      </c>
      <c r="BU123" s="59">
        <f t="shared" si="110"/>
        <v>0</v>
      </c>
      <c r="BV123" s="59">
        <f t="shared" si="110"/>
        <v>228845906</v>
      </c>
      <c r="BW123" s="163">
        <f>+BX123/G123</f>
        <v>8.2200926662413937E-2</v>
      </c>
      <c r="BX123" s="59">
        <f t="shared" si="110"/>
        <v>1357278107</v>
      </c>
      <c r="BY123" s="59">
        <f t="shared" si="110"/>
        <v>0</v>
      </c>
      <c r="BZ123" s="59">
        <f t="shared" si="110"/>
        <v>596827623</v>
      </c>
      <c r="CA123" s="59">
        <f t="shared" si="110"/>
        <v>0</v>
      </c>
      <c r="CB123" s="59">
        <f t="shared" si="110"/>
        <v>0</v>
      </c>
      <c r="CC123" s="59">
        <f t="shared" si="110"/>
        <v>0</v>
      </c>
      <c r="CD123" s="59">
        <f t="shared" si="110"/>
        <v>0</v>
      </c>
      <c r="CE123" s="59">
        <f t="shared" si="110"/>
        <v>580124253</v>
      </c>
      <c r="CF123" s="59">
        <f t="shared" si="110"/>
        <v>17735950</v>
      </c>
      <c r="CG123" s="59">
        <f t="shared" si="110"/>
        <v>26047800</v>
      </c>
      <c r="CH123" s="59">
        <f t="shared" si="110"/>
        <v>9169750</v>
      </c>
      <c r="CI123" s="59">
        <f t="shared" si="110"/>
        <v>0</v>
      </c>
      <c r="CJ123" s="59">
        <f t="shared" si="110"/>
        <v>0</v>
      </c>
      <c r="CK123" s="59">
        <f t="shared" si="110"/>
        <v>0</v>
      </c>
      <c r="CL123" s="59">
        <f t="shared" si="110"/>
        <v>0</v>
      </c>
      <c r="CM123" s="59">
        <f t="shared" si="110"/>
        <v>0</v>
      </c>
      <c r="CN123" s="59">
        <f t="shared" si="110"/>
        <v>0</v>
      </c>
      <c r="CO123" s="59">
        <f t="shared" si="110"/>
        <v>0</v>
      </c>
      <c r="CP123" s="59">
        <f t="shared" si="110"/>
        <v>34790007</v>
      </c>
      <c r="CQ123" s="59">
        <f t="shared" si="110"/>
        <v>0</v>
      </c>
      <c r="CR123" s="59">
        <f t="shared" si="110"/>
        <v>0</v>
      </c>
      <c r="CS123" s="59">
        <f t="shared" si="110"/>
        <v>92582724</v>
      </c>
      <c r="CT123" s="163">
        <f t="shared" si="55"/>
        <v>0.91779907333758604</v>
      </c>
      <c r="CU123" s="59">
        <f t="shared" si="110"/>
        <v>15154434864</v>
      </c>
      <c r="CV123" s="59">
        <f t="shared" si="110"/>
        <v>181434097</v>
      </c>
      <c r="CW123" s="59">
        <f t="shared" si="110"/>
        <v>283570180</v>
      </c>
      <c r="CX123" s="59">
        <f t="shared" si="110"/>
        <v>104050364</v>
      </c>
      <c r="CY123" s="59">
        <f t="shared" si="110"/>
        <v>12000000000</v>
      </c>
      <c r="CZ123" s="59">
        <f t="shared" si="110"/>
        <v>0</v>
      </c>
      <c r="DA123" s="59">
        <f t="shared" si="110"/>
        <v>227821027</v>
      </c>
      <c r="DB123" s="59">
        <f t="shared" si="110"/>
        <v>665498717</v>
      </c>
      <c r="DC123" s="59">
        <f t="shared" si="110"/>
        <v>265857570</v>
      </c>
      <c r="DD123" s="59">
        <f t="shared" si="110"/>
        <v>250545720</v>
      </c>
      <c r="DE123" s="59">
        <f t="shared" si="110"/>
        <v>267423770</v>
      </c>
      <c r="DF123" s="59">
        <f t="shared" si="110"/>
        <v>0</v>
      </c>
      <c r="DG123" s="59">
        <f t="shared" si="110"/>
        <v>1940856</v>
      </c>
      <c r="DH123" s="59">
        <f t="shared" si="110"/>
        <v>166734826</v>
      </c>
      <c r="DI123" s="59">
        <f t="shared" si="110"/>
        <v>145276070</v>
      </c>
      <c r="DJ123" s="59">
        <f t="shared" si="110"/>
        <v>0</v>
      </c>
      <c r="DK123" s="59">
        <f t="shared" si="110"/>
        <v>0</v>
      </c>
      <c r="DL123" s="59">
        <f t="shared" si="110"/>
        <v>37081497</v>
      </c>
      <c r="DM123" s="59">
        <f t="shared" si="110"/>
        <v>325209993</v>
      </c>
      <c r="DN123" s="59">
        <f t="shared" si="110"/>
        <v>0</v>
      </c>
      <c r="DO123" s="59">
        <f t="shared" si="110"/>
        <v>0</v>
      </c>
      <c r="DP123" s="59">
        <f t="shared" si="110"/>
        <v>231990177</v>
      </c>
      <c r="DR123" s="165" t="s">
        <v>382</v>
      </c>
      <c r="DS123" s="48">
        <f t="shared" si="84"/>
        <v>16511712971</v>
      </c>
      <c r="DT123" s="48">
        <f t="shared" si="85"/>
        <v>1357278107</v>
      </c>
      <c r="DU123" s="168">
        <f t="shared" si="86"/>
        <v>8.2200926662413937E-2</v>
      </c>
    </row>
    <row r="124" spans="1:125" ht="5.25" customHeight="1" thickTop="1" x14ac:dyDescent="0.25">
      <c r="C124" s="96"/>
      <c r="D124" s="96"/>
      <c r="E124" s="96"/>
      <c r="F124" s="96"/>
      <c r="G124" s="97"/>
      <c r="H124" s="97"/>
      <c r="I124" s="98"/>
      <c r="J124" s="97"/>
      <c r="K124" s="97"/>
      <c r="L124" s="99"/>
      <c r="M124" s="99"/>
      <c r="N124" s="99"/>
      <c r="O124" s="99"/>
      <c r="P124" s="99"/>
      <c r="Q124" s="99"/>
      <c r="R124" s="99"/>
      <c r="S124" s="99"/>
      <c r="T124" s="99"/>
      <c r="U124" s="99"/>
      <c r="V124" s="99"/>
      <c r="W124" s="99"/>
      <c r="X124" s="99"/>
      <c r="Y124" s="99"/>
      <c r="Z124" s="99"/>
      <c r="AA124" s="99"/>
      <c r="AB124" s="99"/>
      <c r="AC124" s="100"/>
      <c r="AD124" s="101"/>
      <c r="AE124" s="101"/>
      <c r="AF124" s="101"/>
      <c r="AG124" s="101"/>
      <c r="AH124" s="101"/>
      <c r="AI124" s="101"/>
      <c r="AJ124" s="101"/>
      <c r="AK124" s="101"/>
      <c r="AL124" s="101"/>
      <c r="AM124" s="101"/>
      <c r="AN124" s="101"/>
      <c r="AO124" s="101"/>
      <c r="AP124" s="101"/>
      <c r="AQ124" s="101"/>
      <c r="AR124" s="101"/>
      <c r="AS124" s="101"/>
      <c r="AT124" s="101"/>
      <c r="AU124" s="101"/>
      <c r="AV124" s="101"/>
      <c r="AW124" s="101"/>
      <c r="AX124" s="101"/>
      <c r="AY124" s="101"/>
      <c r="AZ124" s="100"/>
      <c r="BA124" s="101"/>
      <c r="BB124" s="101"/>
      <c r="BC124" s="101"/>
      <c r="BD124" s="101"/>
      <c r="BE124" s="101"/>
      <c r="BF124" s="101"/>
      <c r="BG124" s="101"/>
      <c r="BH124" s="101"/>
      <c r="BI124" s="101"/>
      <c r="BJ124" s="101"/>
      <c r="BK124" s="101"/>
      <c r="BL124" s="101"/>
      <c r="BM124" s="101"/>
      <c r="BN124" s="101"/>
      <c r="BO124" s="101"/>
      <c r="BP124" s="101"/>
      <c r="BQ124" s="101"/>
      <c r="BR124" s="101"/>
      <c r="BS124" s="101"/>
      <c r="BT124" s="101"/>
      <c r="BU124" s="101"/>
      <c r="BV124" s="101"/>
      <c r="BW124" s="100"/>
      <c r="BX124" s="102"/>
      <c r="BY124" s="101"/>
      <c r="BZ124" s="101"/>
      <c r="CA124" s="101"/>
      <c r="CB124" s="101"/>
      <c r="CC124" s="101"/>
      <c r="CD124" s="101"/>
      <c r="CE124" s="101"/>
      <c r="CF124" s="101"/>
      <c r="CG124" s="101"/>
      <c r="CH124" s="101"/>
      <c r="CI124" s="101"/>
      <c r="CJ124" s="101"/>
      <c r="CK124" s="101"/>
      <c r="CL124" s="101"/>
      <c r="CM124" s="101"/>
      <c r="CN124" s="101"/>
      <c r="CO124" s="101"/>
      <c r="CP124" s="101"/>
      <c r="CQ124" s="101"/>
      <c r="CR124" s="101"/>
      <c r="CS124" s="101"/>
      <c r="CT124" s="100"/>
      <c r="CU124" s="101"/>
      <c r="CV124" s="101"/>
      <c r="CW124" s="101"/>
      <c r="CX124" s="101"/>
      <c r="CY124" s="101"/>
      <c r="CZ124" s="101"/>
      <c r="DA124" s="101"/>
      <c r="DB124" s="101"/>
      <c r="DC124" s="101"/>
      <c r="DD124" s="101"/>
      <c r="DE124" s="101"/>
      <c r="DF124" s="101"/>
      <c r="DG124" s="101"/>
      <c r="DH124" s="101"/>
      <c r="DI124" s="101"/>
      <c r="DJ124" s="101"/>
      <c r="DK124" s="101"/>
      <c r="DL124" s="101"/>
      <c r="DM124" s="101"/>
      <c r="DN124" s="101"/>
      <c r="DO124" s="101"/>
      <c r="DP124" s="101"/>
    </row>
    <row r="125" spans="1:125" ht="19.5" customHeight="1" x14ac:dyDescent="0.25">
      <c r="C125" s="173" t="s">
        <v>363</v>
      </c>
      <c r="D125" s="174"/>
      <c r="E125" s="175"/>
      <c r="F125" s="103"/>
      <c r="G125" s="101">
        <f t="shared" ref="G125:AB125" si="111">G35+G71+G91+G105+G123</f>
        <v>31837053487</v>
      </c>
      <c r="H125" s="101">
        <f t="shared" si="111"/>
        <v>500683882</v>
      </c>
      <c r="I125" s="101">
        <f t="shared" si="111"/>
        <v>2882922911</v>
      </c>
      <c r="J125" s="101">
        <f t="shared" si="111"/>
        <v>290673084</v>
      </c>
      <c r="K125" s="101">
        <f t="shared" si="111"/>
        <v>12000000000</v>
      </c>
      <c r="L125" s="101">
        <f t="shared" si="111"/>
        <v>160000000</v>
      </c>
      <c r="M125" s="101">
        <f t="shared" si="111"/>
        <v>227821027</v>
      </c>
      <c r="N125" s="101">
        <f t="shared" si="111"/>
        <v>2111154640</v>
      </c>
      <c r="O125" s="101">
        <f t="shared" si="111"/>
        <v>301593520</v>
      </c>
      <c r="P125" s="101">
        <f t="shared" si="111"/>
        <v>276593520</v>
      </c>
      <c r="Q125" s="101">
        <f t="shared" si="111"/>
        <v>301593520</v>
      </c>
      <c r="R125" s="101">
        <f t="shared" si="111"/>
        <v>480000000</v>
      </c>
      <c r="S125" s="101">
        <f t="shared" si="111"/>
        <v>1940856</v>
      </c>
      <c r="T125" s="101">
        <f t="shared" si="111"/>
        <v>221734826</v>
      </c>
      <c r="U125" s="101">
        <f t="shared" si="111"/>
        <v>145276070</v>
      </c>
      <c r="V125" s="101">
        <f t="shared" si="111"/>
        <v>6119225925</v>
      </c>
      <c r="W125" s="101">
        <f t="shared" si="111"/>
        <v>1088378236</v>
      </c>
      <c r="X125" s="101">
        <f t="shared" si="111"/>
        <v>103081497</v>
      </c>
      <c r="Y125" s="101">
        <f t="shared" si="111"/>
        <v>1519582749</v>
      </c>
      <c r="Z125" s="101">
        <f t="shared" si="111"/>
        <v>1702623255</v>
      </c>
      <c r="AA125" s="101">
        <f t="shared" si="111"/>
        <v>53780728</v>
      </c>
      <c r="AB125" s="101">
        <f t="shared" si="111"/>
        <v>1348393241</v>
      </c>
      <c r="AC125" s="104">
        <f>+AD125/G125</f>
        <v>0.27792910272343757</v>
      </c>
      <c r="AD125" s="101">
        <f t="shared" ref="AD125:AY125" si="112">AD35+AD71+AD91+AD105+AD123</f>
        <v>8848443709</v>
      </c>
      <c r="AE125" s="101">
        <f t="shared" si="112"/>
        <v>298021182</v>
      </c>
      <c r="AF125" s="69">
        <f t="shared" si="112"/>
        <v>1906022727</v>
      </c>
      <c r="AG125" s="69">
        <f t="shared" si="112"/>
        <v>14782942</v>
      </c>
      <c r="AH125" s="69">
        <f t="shared" si="112"/>
        <v>0</v>
      </c>
      <c r="AI125" s="69">
        <f t="shared" si="112"/>
        <v>107872340</v>
      </c>
      <c r="AJ125" s="101">
        <f t="shared" si="112"/>
        <v>0</v>
      </c>
      <c r="AK125" s="101">
        <f t="shared" si="112"/>
        <v>664210910</v>
      </c>
      <c r="AL125" s="101">
        <f t="shared" si="112"/>
        <v>19081150</v>
      </c>
      <c r="AM125" s="101">
        <f t="shared" si="112"/>
        <v>26047800</v>
      </c>
      <c r="AN125" s="101">
        <f t="shared" si="112"/>
        <v>9169750</v>
      </c>
      <c r="AO125" s="101">
        <f t="shared" si="112"/>
        <v>58921834</v>
      </c>
      <c r="AP125" s="101">
        <f t="shared" si="112"/>
        <v>0</v>
      </c>
      <c r="AQ125" s="101">
        <f t="shared" si="112"/>
        <v>0</v>
      </c>
      <c r="AR125" s="101">
        <f t="shared" si="112"/>
        <v>0</v>
      </c>
      <c r="AS125" s="101">
        <f t="shared" si="112"/>
        <v>2737682618</v>
      </c>
      <c r="AT125" s="101">
        <f t="shared" si="112"/>
        <v>192229755</v>
      </c>
      <c r="AU125" s="101">
        <f t="shared" si="112"/>
        <v>0</v>
      </c>
      <c r="AV125" s="101">
        <f t="shared" si="112"/>
        <v>711075963</v>
      </c>
      <c r="AW125" s="101">
        <f t="shared" si="112"/>
        <v>1517397706</v>
      </c>
      <c r="AX125" s="101">
        <f t="shared" si="112"/>
        <v>0</v>
      </c>
      <c r="AY125" s="101">
        <f t="shared" si="112"/>
        <v>585927032</v>
      </c>
      <c r="AZ125" s="105">
        <f>1-AC125</f>
        <v>0.72207089727656237</v>
      </c>
      <c r="BA125" s="101">
        <f t="shared" ref="BA125:BV125" si="113">BA35+BA71+BA91+BA105+BA123</f>
        <v>22988609778</v>
      </c>
      <c r="BB125" s="101">
        <f t="shared" si="113"/>
        <v>202662700</v>
      </c>
      <c r="BC125" s="69">
        <f t="shared" si="113"/>
        <v>976900184</v>
      </c>
      <c r="BD125" s="69">
        <f t="shared" si="113"/>
        <v>275890142</v>
      </c>
      <c r="BE125" s="69">
        <f t="shared" si="113"/>
        <v>12000000000</v>
      </c>
      <c r="BF125" s="69">
        <f t="shared" si="113"/>
        <v>52127660</v>
      </c>
      <c r="BG125" s="101">
        <f t="shared" si="113"/>
        <v>227821027</v>
      </c>
      <c r="BH125" s="101">
        <f t="shared" si="113"/>
        <v>1446943730</v>
      </c>
      <c r="BI125" s="101">
        <f t="shared" si="113"/>
        <v>282512370</v>
      </c>
      <c r="BJ125" s="101">
        <f t="shared" si="113"/>
        <v>250545720</v>
      </c>
      <c r="BK125" s="101">
        <f t="shared" si="113"/>
        <v>292423770</v>
      </c>
      <c r="BL125" s="101">
        <f t="shared" si="113"/>
        <v>421078166</v>
      </c>
      <c r="BM125" s="101">
        <f t="shared" si="113"/>
        <v>1940856</v>
      </c>
      <c r="BN125" s="101">
        <f t="shared" si="113"/>
        <v>221734826</v>
      </c>
      <c r="BO125" s="101">
        <f t="shared" si="113"/>
        <v>145276070</v>
      </c>
      <c r="BP125" s="101">
        <f t="shared" si="113"/>
        <v>3381543307</v>
      </c>
      <c r="BQ125" s="101">
        <f t="shared" si="113"/>
        <v>896148481</v>
      </c>
      <c r="BR125" s="101">
        <f t="shared" si="113"/>
        <v>103081497</v>
      </c>
      <c r="BS125" s="101">
        <f t="shared" si="113"/>
        <v>808506786</v>
      </c>
      <c r="BT125" s="101">
        <f t="shared" si="113"/>
        <v>185225549</v>
      </c>
      <c r="BU125" s="101">
        <f t="shared" si="113"/>
        <v>53780728</v>
      </c>
      <c r="BV125" s="101">
        <f t="shared" si="113"/>
        <v>762466209</v>
      </c>
      <c r="BW125" s="105">
        <f>+BX125/G125</f>
        <v>0.21413365011255633</v>
      </c>
      <c r="BX125" s="101">
        <f t="shared" ref="BX125:CS125" si="114">BX35+BX71+BX91+BX105+BX123</f>
        <v>6817384472</v>
      </c>
      <c r="BY125" s="101">
        <f t="shared" si="114"/>
        <v>258021182</v>
      </c>
      <c r="BZ125" s="101">
        <f t="shared" si="114"/>
        <v>1160995085</v>
      </c>
      <c r="CA125" s="101">
        <f t="shared" si="114"/>
        <v>0</v>
      </c>
      <c r="CB125" s="101">
        <f t="shared" si="114"/>
        <v>0</v>
      </c>
      <c r="CC125" s="101">
        <f t="shared" si="114"/>
        <v>107847048</v>
      </c>
      <c r="CD125" s="101">
        <f t="shared" si="114"/>
        <v>0</v>
      </c>
      <c r="CE125" s="101">
        <f t="shared" si="114"/>
        <v>662247162</v>
      </c>
      <c r="CF125" s="101">
        <f t="shared" si="114"/>
        <v>17735950</v>
      </c>
      <c r="CG125" s="101">
        <f t="shared" si="114"/>
        <v>26047800</v>
      </c>
      <c r="CH125" s="101">
        <f t="shared" si="114"/>
        <v>9169750</v>
      </c>
      <c r="CI125" s="101">
        <f t="shared" si="114"/>
        <v>31733334</v>
      </c>
      <c r="CJ125" s="101">
        <f t="shared" si="114"/>
        <v>0</v>
      </c>
      <c r="CK125" s="101">
        <f t="shared" si="114"/>
        <v>0</v>
      </c>
      <c r="CL125" s="101">
        <f t="shared" si="114"/>
        <v>0</v>
      </c>
      <c r="CM125" s="101">
        <f t="shared" si="114"/>
        <v>1924652170</v>
      </c>
      <c r="CN125" s="101">
        <f t="shared" si="114"/>
        <v>149803615</v>
      </c>
      <c r="CO125" s="101">
        <f t="shared" si="114"/>
        <v>0</v>
      </c>
      <c r="CP125" s="101">
        <f t="shared" si="114"/>
        <v>540345479</v>
      </c>
      <c r="CQ125" s="101">
        <f t="shared" si="114"/>
        <v>1434924732</v>
      </c>
      <c r="CR125" s="101">
        <f t="shared" si="114"/>
        <v>0</v>
      </c>
      <c r="CS125" s="101">
        <f t="shared" si="114"/>
        <v>493861165</v>
      </c>
      <c r="CT125" s="25">
        <f>1-BW125</f>
        <v>0.78586634988744364</v>
      </c>
      <c r="CU125" s="101">
        <f t="shared" ref="CU125:DP125" si="115">CU35+CU71+CU91+CU105+CU123</f>
        <v>25019669015</v>
      </c>
      <c r="CV125" s="101">
        <f t="shared" si="115"/>
        <v>242662700</v>
      </c>
      <c r="CW125" s="101">
        <f t="shared" si="115"/>
        <v>1721927826</v>
      </c>
      <c r="CX125" s="101">
        <f t="shared" si="115"/>
        <v>290673084</v>
      </c>
      <c r="CY125" s="101">
        <f t="shared" si="115"/>
        <v>12000000000</v>
      </c>
      <c r="CZ125" s="101">
        <f t="shared" si="115"/>
        <v>52152952</v>
      </c>
      <c r="DA125" s="101">
        <f t="shared" si="115"/>
        <v>227821027</v>
      </c>
      <c r="DB125" s="101">
        <f t="shared" si="115"/>
        <v>1448907478</v>
      </c>
      <c r="DC125" s="101">
        <f t="shared" si="115"/>
        <v>283857570</v>
      </c>
      <c r="DD125" s="101">
        <f t="shared" si="115"/>
        <v>250545720</v>
      </c>
      <c r="DE125" s="101">
        <f t="shared" si="115"/>
        <v>292423770</v>
      </c>
      <c r="DF125" s="101">
        <f t="shared" si="115"/>
        <v>448266666</v>
      </c>
      <c r="DG125" s="101">
        <f t="shared" si="115"/>
        <v>1940856</v>
      </c>
      <c r="DH125" s="101">
        <f t="shared" si="115"/>
        <v>221734826</v>
      </c>
      <c r="DI125" s="101">
        <f t="shared" si="115"/>
        <v>145276070</v>
      </c>
      <c r="DJ125" s="101">
        <f t="shared" si="115"/>
        <v>4194573755</v>
      </c>
      <c r="DK125" s="101">
        <f t="shared" si="115"/>
        <v>938574621</v>
      </c>
      <c r="DL125" s="101">
        <f t="shared" si="115"/>
        <v>103081497</v>
      </c>
      <c r="DM125" s="101">
        <f t="shared" si="115"/>
        <v>979237270</v>
      </c>
      <c r="DN125" s="101">
        <f t="shared" si="115"/>
        <v>267698523</v>
      </c>
      <c r="DO125" s="101">
        <f t="shared" si="115"/>
        <v>53780728</v>
      </c>
      <c r="DP125" s="101">
        <f t="shared" si="115"/>
        <v>854532076</v>
      </c>
      <c r="DR125" s="166" t="s">
        <v>15</v>
      </c>
      <c r="DS125" s="37">
        <f>DS35+DS71+DS91+DS105+DS123</f>
        <v>31837053487</v>
      </c>
      <c r="DT125" s="37">
        <f>DT35+DT71+DT91+DT105+DT123</f>
        <v>6817384472</v>
      </c>
      <c r="DU125" s="169">
        <f>+BW125</f>
        <v>0.21413365011255633</v>
      </c>
    </row>
    <row r="126" spans="1:125" ht="5.25" customHeight="1" x14ac:dyDescent="0.25">
      <c r="C126" s="106"/>
      <c r="D126" s="106"/>
      <c r="E126" s="107"/>
      <c r="F126" s="107"/>
      <c r="G126" s="108"/>
      <c r="H126" s="108"/>
      <c r="I126" s="109"/>
      <c r="J126" s="108"/>
      <c r="K126" s="108"/>
      <c r="L126" s="110"/>
      <c r="M126" s="110"/>
      <c r="N126" s="110"/>
      <c r="O126" s="110"/>
      <c r="P126" s="110"/>
      <c r="Q126" s="110"/>
      <c r="R126" s="110"/>
      <c r="S126" s="110"/>
      <c r="T126" s="110"/>
      <c r="U126" s="110"/>
      <c r="V126" s="110"/>
      <c r="W126" s="110"/>
      <c r="X126" s="110"/>
      <c r="Y126" s="110"/>
      <c r="Z126" s="110"/>
      <c r="AA126" s="110"/>
      <c r="AB126" s="110"/>
      <c r="AC126" s="111"/>
      <c r="AD126" s="112"/>
      <c r="AE126" s="112"/>
      <c r="AF126" s="112"/>
      <c r="AG126" s="112"/>
      <c r="AH126" s="112"/>
      <c r="AI126" s="112"/>
      <c r="AJ126" s="112"/>
      <c r="AK126" s="110"/>
      <c r="AL126" s="110"/>
      <c r="AM126" s="110"/>
      <c r="AN126" s="110"/>
      <c r="AO126" s="110"/>
      <c r="AP126" s="110"/>
      <c r="AQ126" s="110"/>
      <c r="AR126" s="110"/>
      <c r="AS126" s="110"/>
      <c r="AT126" s="110"/>
      <c r="AU126" s="110"/>
      <c r="AV126" s="110"/>
      <c r="AW126" s="110"/>
      <c r="AX126" s="110"/>
      <c r="AY126" s="110"/>
      <c r="AZ126" s="111"/>
      <c r="BA126" s="112"/>
      <c r="BB126" s="112"/>
      <c r="BC126" s="112"/>
      <c r="BD126" s="112"/>
      <c r="BE126" s="112"/>
      <c r="BF126" s="112"/>
      <c r="BG126" s="113"/>
      <c r="BH126" s="113"/>
      <c r="BI126" s="113"/>
      <c r="BJ126" s="113"/>
      <c r="BK126" s="113"/>
      <c r="BL126" s="113"/>
      <c r="BM126" s="113"/>
      <c r="BN126" s="113"/>
      <c r="BO126" s="113"/>
      <c r="BP126" s="113"/>
      <c r="BQ126" s="113"/>
      <c r="BR126" s="113"/>
      <c r="BS126" s="113"/>
      <c r="BT126" s="113"/>
      <c r="BU126" s="113"/>
      <c r="BV126" s="113"/>
      <c r="BW126" s="111"/>
      <c r="BX126" s="114"/>
      <c r="BY126" s="115"/>
      <c r="BZ126" s="115"/>
      <c r="CA126" s="115"/>
      <c r="CB126" s="115"/>
      <c r="CC126" s="115"/>
      <c r="CD126" s="110"/>
      <c r="CE126" s="110"/>
      <c r="CF126" s="110"/>
      <c r="CG126" s="110"/>
      <c r="CH126" s="110"/>
      <c r="CI126" s="110"/>
      <c r="CJ126" s="110"/>
      <c r="CK126" s="110"/>
      <c r="CL126" s="110"/>
      <c r="CM126" s="110"/>
      <c r="CN126" s="110"/>
      <c r="CO126" s="110"/>
      <c r="CP126" s="110"/>
      <c r="CQ126" s="110"/>
      <c r="CR126" s="110"/>
      <c r="CS126" s="110"/>
      <c r="CT126" s="25"/>
      <c r="CU126" s="116"/>
      <c r="CV126" s="112"/>
      <c r="CW126" s="112"/>
      <c r="CX126" s="112"/>
      <c r="CY126" s="112"/>
      <c r="CZ126" s="112"/>
      <c r="DA126" s="113"/>
      <c r="DB126" s="113"/>
      <c r="DC126" s="113"/>
      <c r="DD126" s="113"/>
      <c r="DE126" s="113"/>
      <c r="DF126" s="113"/>
      <c r="DG126" s="113"/>
      <c r="DH126" s="113"/>
      <c r="DI126" s="113"/>
      <c r="DJ126" s="113"/>
      <c r="DK126" s="113"/>
      <c r="DL126" s="113"/>
      <c r="DM126" s="113"/>
      <c r="DN126" s="113"/>
      <c r="DO126" s="113"/>
      <c r="DP126" s="113"/>
    </row>
    <row r="127" spans="1:125" ht="27.75" customHeight="1" x14ac:dyDescent="0.25">
      <c r="C127" s="117"/>
      <c r="D127" s="118" t="s">
        <v>364</v>
      </c>
      <c r="E127" s="111">
        <v>111</v>
      </c>
      <c r="F127" s="119"/>
      <c r="G127" s="120">
        <f>SUMIF($E$4:$E$122,"111",$G$4:$G$122)</f>
        <v>13726784071</v>
      </c>
      <c r="H127" s="121">
        <f>SUMIF($E$4:$E$123,"111",$H$4:$H$123)</f>
        <v>181434097</v>
      </c>
      <c r="I127" s="121">
        <f>SUMIF($E$4:$E$123,"111",$I$4:$I$123)</f>
        <v>125000000</v>
      </c>
      <c r="J127" s="121">
        <f>SUMIF($E$4:$E$123,"111",$J$4:$J$123)</f>
        <v>83934392</v>
      </c>
      <c r="K127" s="120">
        <f>SUMIF($E$4:$E$122,"111",$K$4:$K$122)</f>
        <v>12000000000</v>
      </c>
      <c r="L127" s="119">
        <f>SUMIF($E$4:$E$123,"111",$L$4:$L$123)</f>
        <v>0</v>
      </c>
      <c r="M127" s="119">
        <f>SUMIF($E$4:$E$122,"111",$M$4:$M$122)</f>
        <v>0</v>
      </c>
      <c r="N127" s="119">
        <f>SUMIF($E$4:$E$122,"111",$N$4:$N$122)</f>
        <v>785008000</v>
      </c>
      <c r="O127" s="119">
        <f>SUMIF($E$4:$E$122,"111",$O$4:$O$122)</f>
        <v>206021520</v>
      </c>
      <c r="P127" s="119">
        <f>SUMIF($E$4:$E$122,"111",$P$4:$P$122)</f>
        <v>77572000</v>
      </c>
      <c r="Q127" s="119">
        <f>SUMIF($E$4:$E$122,"111",$Q$4:$Q$122)</f>
        <v>94072000</v>
      </c>
      <c r="R127" s="119">
        <f>SUMIF($E$4:$E$122,"111",$R$4:$R$122)</f>
        <v>0</v>
      </c>
      <c r="S127" s="119">
        <f>SUMIF($E$4:$E$122,"111",$S$4:$S$122)</f>
        <v>0</v>
      </c>
      <c r="T127" s="119">
        <f>SUMIF($E$4:$E$122,"111",$T$4:$T$122)</f>
        <v>100000000</v>
      </c>
      <c r="U127" s="119">
        <f>SUMIF($E$4:$E$122,"111",$U$4:$U$122)</f>
        <v>0</v>
      </c>
      <c r="V127" s="119">
        <f>SUMIF($E$4:$E$122,"111",$V$4:$V$122)</f>
        <v>0</v>
      </c>
      <c r="W127" s="119">
        <f>SUMIF($E$4:$E$122,"111",$W$4:$W$122)</f>
        <v>0</v>
      </c>
      <c r="X127" s="119">
        <f>SUMIF($E$4:$E$122,"111",$X$4:$X$122)</f>
        <v>22750747</v>
      </c>
      <c r="Y127" s="119">
        <f>SUMIF($E$4:$E$122,"111",$Y$4:$Y$122)</f>
        <v>0</v>
      </c>
      <c r="Z127" s="119">
        <f>SUMIF($E$4:$E$122,"111",$Z$4:$Z$122)</f>
        <v>0</v>
      </c>
      <c r="AA127" s="119"/>
      <c r="AB127" s="119">
        <f>SUMIF($E$4:$E$122,"111",$AB$4:$AB$122)</f>
        <v>50991315</v>
      </c>
      <c r="AC127" s="122">
        <f t="shared" ref="AC127:AC135" si="116">+AD127/G127</f>
        <v>5.6400215957035871E-2</v>
      </c>
      <c r="AD127" s="120">
        <f>SUMIF($E$4:$E$122,"111",$AD$4:$AD$122)</f>
        <v>774193586</v>
      </c>
      <c r="AE127" s="120">
        <f>SUMIF($E$4:$E$122,"111",$AE$4:$AE$122)</f>
        <v>0</v>
      </c>
      <c r="AF127" s="120">
        <f>SUMIF($E$4:$E$122,"111",$AF$4:$AF$122)</f>
        <v>125000000</v>
      </c>
      <c r="AG127" s="120">
        <f>SUMIF($E$4:$E$122,"111",$AG$4:$AG$122)</f>
        <v>0</v>
      </c>
      <c r="AH127" s="120">
        <f>SUMIF($E$4:$E$122,"111",$AH$4:$AH$122)</f>
        <v>0</v>
      </c>
      <c r="AI127" s="120">
        <f>SUMIF($E$4:$E$122,"111",$AI$4:$AI$122)</f>
        <v>0</v>
      </c>
      <c r="AJ127" s="120">
        <f>SUMIF($E$4:$E$122,"111",$AJ$4:$AJ$122)</f>
        <v>0</v>
      </c>
      <c r="AK127" s="120">
        <f>SUMIF($E$4:$E$122,"111",$AK$4:$AK$122)</f>
        <v>582008000</v>
      </c>
      <c r="AL127" s="120">
        <f>SUMIF($E$4:$E$122,"111",$AL$4:$AL$122)</f>
        <v>19081150</v>
      </c>
      <c r="AM127" s="120">
        <f>SUMIF($E$4:$E$122,"111",$AM$4:$AM$122)</f>
        <v>26047800</v>
      </c>
      <c r="AN127" s="120">
        <f>SUMIF($E$4:$E$122,"111",$AN$4:$AN$122)</f>
        <v>9169750</v>
      </c>
      <c r="AO127" s="120">
        <f>SUMIF($E$4:$E$122,"111",$AO$4:$AO$122)</f>
        <v>0</v>
      </c>
      <c r="AP127" s="120">
        <f>SUMIF($E$4:$E$122,"111",$AP$4:$AP$122)</f>
        <v>0</v>
      </c>
      <c r="AQ127" s="120">
        <f>SUMIF($E$4:$E$122,"111",$AQ$4:$AQ$122)</f>
        <v>0</v>
      </c>
      <c r="AR127" s="120">
        <f>SUMIF($E$4:$E$122,"111",$AR$4:$AR$122)</f>
        <v>0</v>
      </c>
      <c r="AS127" s="120">
        <f>SUMIF($E$4:$E$122,"111",$AS$4:$AS$122)</f>
        <v>0</v>
      </c>
      <c r="AT127" s="120">
        <f>SUMIF($E$4:$E$122,"111",$AT$4:$AT$122)</f>
        <v>0</v>
      </c>
      <c r="AU127" s="120">
        <f>SUMIF($E$4:$E$122,"111",$AU$4:$AU$122)</f>
        <v>0</v>
      </c>
      <c r="AV127" s="120">
        <f>SUMIF($E$4:$E$122,"111",$AV$4:$AV$122)</f>
        <v>0</v>
      </c>
      <c r="AW127" s="120">
        <f>SUMIF($E$4:$E$122,"111",$AW$4:$AW$122)</f>
        <v>0</v>
      </c>
      <c r="AX127" s="120">
        <f>SUMIF($E$4:$E$122,"111",$AX$4:$AX$122)</f>
        <v>0</v>
      </c>
      <c r="AY127" s="120">
        <f>SUMIF($E$4:$E$122,"111",$AY$4:$AY$122)</f>
        <v>12886886</v>
      </c>
      <c r="AZ127" s="105">
        <f t="shared" ref="AZ127:AZ135" si="117">1-AC127</f>
        <v>0.94359978404296418</v>
      </c>
      <c r="BA127" s="28">
        <f t="shared" ref="BA127:BA134" si="118">SUM(BB127:BV127)</f>
        <v>12952590485</v>
      </c>
      <c r="BB127" s="123">
        <f>SUMIF($E$4:$E$122,"111",$BB$4:$BB$122)</f>
        <v>181434097</v>
      </c>
      <c r="BC127" s="123">
        <f>SUMIF($E$4:$E$122,"111",$BC$4:$BC$122)</f>
        <v>0</v>
      </c>
      <c r="BD127" s="123">
        <f>SUMIF($E$4:$E$122,"111",$BD$4:$BD$122)</f>
        <v>83934392</v>
      </c>
      <c r="BE127" s="123">
        <f>SUMIF($E$4:$E$122,"111",$BE$4:$BE$122)</f>
        <v>12000000000</v>
      </c>
      <c r="BF127" s="123">
        <f>SUMIF($E$4:$E$122,"111",$BF$4:$BF$122)</f>
        <v>0</v>
      </c>
      <c r="BG127" s="123">
        <f>SUMIF($E$4:$E$122,"111",$BG$4:$BG$122)</f>
        <v>0</v>
      </c>
      <c r="BH127" s="123">
        <f>SUMIF($E$4:$E$122,"111",$BH$4:$BH$122)</f>
        <v>203000000</v>
      </c>
      <c r="BI127" s="123">
        <f>SUMIF($E$4:$E$122,"111",$BI$4:$BI$122)</f>
        <v>186940370</v>
      </c>
      <c r="BJ127" s="123">
        <f>SUMIF($E$4:$E$122,"111",$BJ$4:$BJ$122)</f>
        <v>51524200</v>
      </c>
      <c r="BK127" s="123">
        <f>SUMIF($E$4:$E$122,"111",$BK$4:$BK$122)</f>
        <v>84902250</v>
      </c>
      <c r="BL127" s="123">
        <f>SUMIF($E$4:$E$122,"111",$BL$4:$BL$122)</f>
        <v>0</v>
      </c>
      <c r="BM127" s="123">
        <f>SUMIF($E$4:$E$122,"111",$BM$4:$BM$122)</f>
        <v>0</v>
      </c>
      <c r="BN127" s="123">
        <f>SUMIF($E$4:$E$122,"111",$BN$4:$BN$122)</f>
        <v>100000000</v>
      </c>
      <c r="BO127" s="123">
        <f>SUMIF($E$4:$E$122,"111",$BO$4:$BO$122)</f>
        <v>0</v>
      </c>
      <c r="BP127" s="123">
        <f>SUMIF($E$4:$E$122,"111",$BP$4:$BP$122)</f>
        <v>0</v>
      </c>
      <c r="BQ127" s="123">
        <f>SUMIF($E$4:$E$122,"111",$BQ$4:$BQ$122)</f>
        <v>0</v>
      </c>
      <c r="BR127" s="123">
        <f>SUMIF($E$4:$E$122,"111",$BR$4:$BR$122)</f>
        <v>22750747</v>
      </c>
      <c r="BS127" s="123">
        <f>SUMIF($E$4:$E$122,"111",$BS$4:$BS$122)</f>
        <v>0</v>
      </c>
      <c r="BT127" s="123">
        <f>SUMIF($E$4:$E$122,"111",$BT$4:$BT$122)</f>
        <v>0</v>
      </c>
      <c r="BU127" s="123">
        <f>SUMIF($E$4:$E$122,"111",$BU$4:$BU$122)</f>
        <v>0</v>
      </c>
      <c r="BV127" s="124">
        <f>SUMIF($E$4:$E$122,"111",$BV$4:$BV$122)</f>
        <v>38104429</v>
      </c>
      <c r="BW127" s="125">
        <f t="shared" ref="BW127:BW135" si="119">+BX127/G127</f>
        <v>5.6164986278817088E-2</v>
      </c>
      <c r="BX127" s="34">
        <f t="shared" ref="BX127:BX134" si="120">SUM(BY127:CS127)</f>
        <v>770964639</v>
      </c>
      <c r="BY127" s="120">
        <f>SUMIF($E$4:$E$122,"111",$BY$4:$BY$122)</f>
        <v>0</v>
      </c>
      <c r="BZ127" s="120">
        <f>SUMIF($E$4:$E$122,"111",$BZ$4:$BZ$122)</f>
        <v>125000000</v>
      </c>
      <c r="CA127" s="120">
        <f>SUMIF($E$4:$E$122,"111",$CA$4:$CA$122)</f>
        <v>0</v>
      </c>
      <c r="CB127" s="120">
        <f>SUMIF($E$4:$E$122,"111",$CB$4:$CB$122)</f>
        <v>0</v>
      </c>
      <c r="CC127" s="120">
        <f>SUMIF($E$4:$E$122,"111",$CC$4:$CC$122)</f>
        <v>0</v>
      </c>
      <c r="CD127" s="120">
        <f>SUMIF($E$4:$E$122,"111",$CD$4:$CD$122)</f>
        <v>0</v>
      </c>
      <c r="CE127" s="120">
        <f>SUMIF($E$4:$E$122,"111",$CE$4:$CE$122)</f>
        <v>580124253</v>
      </c>
      <c r="CF127" s="120">
        <f>SUMIF($E$4:$E$122,"111",$CF$4:$CF$122)</f>
        <v>17735950</v>
      </c>
      <c r="CG127" s="120">
        <f>SUMIF($E$4:$E$122,"111",$CG$4:$CG$122)</f>
        <v>26047800</v>
      </c>
      <c r="CH127" s="120">
        <f>SUMIF($E$4:$E$122,"111",$CH$4:$CH$122)</f>
        <v>9169750</v>
      </c>
      <c r="CI127" s="120">
        <f>SUMIF($E$4:$E$122,"111",$CI$4:$CI$122)</f>
        <v>0</v>
      </c>
      <c r="CJ127" s="120">
        <f>SUMIF($E$4:$E$122,"111",$CJ$4:$CJ$122)</f>
        <v>0</v>
      </c>
      <c r="CK127" s="120">
        <f>SUMIF($E$4:$E$122,"111",$CK$4:$CK$122)</f>
        <v>0</v>
      </c>
      <c r="CL127" s="120">
        <f>SUMIF($E$4:$E$122,"111",$CL$4:$CL$122)</f>
        <v>0</v>
      </c>
      <c r="CM127" s="120">
        <f>SUMIF($E$4:$E$122,"111",$CM$4:$CM$122)</f>
        <v>0</v>
      </c>
      <c r="CN127" s="120">
        <f>SUMIF($E$4:$E$122,"111",$CN$4:$CN$122)</f>
        <v>0</v>
      </c>
      <c r="CO127" s="120">
        <f>SUMIF($E$4:$E$122,"111",$CO$4:$CO$122)</f>
        <v>0</v>
      </c>
      <c r="CP127" s="120">
        <f>SUMIF($E$4:$E$122,"111",$CP$4:$CP$122)</f>
        <v>0</v>
      </c>
      <c r="CQ127" s="120">
        <f>SUMIF($E$4:$E$122,"111",$CQ$4:$CQ$122)</f>
        <v>0</v>
      </c>
      <c r="CR127" s="120">
        <f>SUMIF($E$4:$E$122,"111",$CR$4:$CR$122)</f>
        <v>0</v>
      </c>
      <c r="CS127" s="126">
        <f>SUMIF($E$4:$E$122,"111",$CS$4:$CS$122)</f>
        <v>12886886</v>
      </c>
      <c r="CT127" s="25">
        <f t="shared" ref="CT127:CT135" si="121">1-BW127</f>
        <v>0.94383501372118295</v>
      </c>
      <c r="CU127" s="28">
        <f t="shared" ref="CU127:CU134" si="122">SUM(CV127:DP127)</f>
        <v>12955819432</v>
      </c>
      <c r="CV127" s="123">
        <f>SUMIF($E$4:$E$122,"111",$CV$4:$CV$122)</f>
        <v>181434097</v>
      </c>
      <c r="CW127" s="123">
        <f>SUMIF($E$4:$E$122,"111",$CW$4:$CW$122)</f>
        <v>0</v>
      </c>
      <c r="CX127" s="123">
        <f>SUMIF($E$4:$E$122,"111",$CX$4:$CX$122)</f>
        <v>83934392</v>
      </c>
      <c r="CY127" s="123">
        <f>SUMIF($E$4:$E$122,"111",$CY$4:$CY$122)</f>
        <v>12000000000</v>
      </c>
      <c r="CZ127" s="123">
        <f>SUMIF($E$4:$E$122,"111",$CZ$4:$CZ$122)</f>
        <v>0</v>
      </c>
      <c r="DA127" s="123">
        <f>SUMIF($E$4:$E$122,"111",$DA$4:$DA$122)</f>
        <v>0</v>
      </c>
      <c r="DB127" s="123">
        <f>SUMIF($E$4:$E$122,"111",$DB$4:$DB$122)</f>
        <v>204883747</v>
      </c>
      <c r="DC127" s="123">
        <f>SUMIF($E$4:$E$122,"111",$DC$4:$DC$122)</f>
        <v>188285570</v>
      </c>
      <c r="DD127" s="123">
        <f>SUMIF($E$4:$E$122,"111",$DD$4:$DD$122)</f>
        <v>51524200</v>
      </c>
      <c r="DE127" s="123">
        <f>SUMIF($E$4:$E$122,"111",$DE$4:$DE$122)</f>
        <v>84902250</v>
      </c>
      <c r="DF127" s="127">
        <f>SUMIF($E$4:$E$122,"111",$DF$4:$DF$122)</f>
        <v>0</v>
      </c>
      <c r="DG127" s="127">
        <f>SUMIF($E$4:$E$122,"111",$DG$4:$DG$122)</f>
        <v>0</v>
      </c>
      <c r="DH127" s="127">
        <f>SUMIF($E$4:$E$122,"111",$DH$4:$DH$122)</f>
        <v>100000000</v>
      </c>
      <c r="DI127" s="127">
        <f>SUMIF($E$4:$E$122,"111",$DI$4:$DI$122)</f>
        <v>0</v>
      </c>
      <c r="DJ127" s="127">
        <f>SUMIF($E$4:$E$122,"111",$DJ$4:$DJ$122)</f>
        <v>0</v>
      </c>
      <c r="DK127" s="127">
        <f>SUMIF($E$4:$E$122,"111",$DK$4:$DK$122)</f>
        <v>0</v>
      </c>
      <c r="DL127" s="127">
        <f>SUMIF($E$4:$E$122,"111",$DL$4:$DL$122)</f>
        <v>22750747</v>
      </c>
      <c r="DM127" s="127">
        <f>SUMIF($E$4:$E$122,"111",$DM$4:$DM$122)</f>
        <v>0</v>
      </c>
      <c r="DN127" s="127">
        <f>SUMIF($E$4:$E$122,"111",$DN$4:$DN$122)</f>
        <v>0</v>
      </c>
      <c r="DO127" s="127">
        <f>SUMIF($E$4:$E$122,"111",$DO$4:$DO$122)</f>
        <v>0</v>
      </c>
      <c r="DP127" s="127">
        <f>SUMIF($E$4:$E$122,"111",$DP$4:$DP$122)</f>
        <v>38104429</v>
      </c>
      <c r="DR127" s="164" t="s">
        <v>5</v>
      </c>
      <c r="DS127" s="164" t="s">
        <v>383</v>
      </c>
      <c r="DT127" s="164" t="s">
        <v>384</v>
      </c>
      <c r="DU127" s="167" t="s">
        <v>385</v>
      </c>
    </row>
    <row r="128" spans="1:125" ht="18" customHeight="1" x14ac:dyDescent="0.25">
      <c r="C128" s="128"/>
      <c r="D128" s="118" t="s">
        <v>365</v>
      </c>
      <c r="E128" s="111">
        <v>211</v>
      </c>
      <c r="F128" s="119"/>
      <c r="G128" s="120">
        <f>SUMIF($E$4:$E$122,"211",$G$4:$G$122)</f>
        <v>2357731097</v>
      </c>
      <c r="H128" s="121">
        <f>SUMIF($E$4:$E$123,"211",$H$4:$H$123)</f>
        <v>0</v>
      </c>
      <c r="I128" s="121">
        <f>SUMIF($E$4:$E$123,"211",$I$4:$I$123)</f>
        <v>350000000</v>
      </c>
      <c r="J128" s="121">
        <f>SUMIF($E$4:$E$123,"211",$J$4:$J$123)</f>
        <v>20115972</v>
      </c>
      <c r="K128" s="120">
        <f>SUMIF($E$4:$E$122,"211",$K$4:$K$122)</f>
        <v>0</v>
      </c>
      <c r="L128" s="119">
        <f>SUMIF($E$4:$E$122,"211",$L$4:$L$122)</f>
        <v>0</v>
      </c>
      <c r="M128" s="119">
        <f>SUMIF($E$4:$E$122,"211",$M$4:$M$122)</f>
        <v>227821027</v>
      </c>
      <c r="N128" s="119">
        <f>SUMIF($E$4:$E$122,"211",$N$4:$N$122)</f>
        <v>460614970</v>
      </c>
      <c r="O128" s="119">
        <f>SUMIF($E$4:$E$122,"211",$O$4:$O$122)</f>
        <v>77572000</v>
      </c>
      <c r="P128" s="119">
        <f>SUMIF($E$4:$E$122,"211",$P$4:$P$122)</f>
        <v>199021520</v>
      </c>
      <c r="Q128" s="119">
        <f>SUMIF($E$4:$E$122,"211",$Q$4:$Q$122)</f>
        <v>182521520</v>
      </c>
      <c r="R128" s="119">
        <f>SUMIF($E$4:$E$122,"211",$R$4:$R$122)</f>
        <v>0</v>
      </c>
      <c r="S128" s="119">
        <f>SUMIF($E$4:$E$122,"211",$S$4:$S$122)</f>
        <v>1940856</v>
      </c>
      <c r="T128" s="119">
        <f>SUMIF($E$4:$E$122,"211",$T$4:$T$122)</f>
        <v>66734826</v>
      </c>
      <c r="U128" s="119">
        <f>SUMIF($E$4:$E$122,"211",$U$4:$U$122)</f>
        <v>145276070</v>
      </c>
      <c r="V128" s="119">
        <f>SUMIF($E$4:$E$122,"211",$V$4:$V$122)</f>
        <v>0</v>
      </c>
      <c r="W128" s="119">
        <f>SUMIF($E$4:$E$122,"211",$W$4:$W$122)</f>
        <v>0</v>
      </c>
      <c r="X128" s="119">
        <f>SUMIF($E$4:$E$122,"211",$X$4:$X$122)</f>
        <v>14330750</v>
      </c>
      <c r="Y128" s="119">
        <f>SUMIF($E$4:$E$122,"211",$Y$4:$Y$122)</f>
        <v>350000000</v>
      </c>
      <c r="Z128" s="119">
        <f>SUMIF($E$4:$E$122,"211",$Z$4:$Z$122)</f>
        <v>0</v>
      </c>
      <c r="AA128" s="119"/>
      <c r="AB128" s="119">
        <f>SUMIF($E$4:$E$122,"211",$AB$4:$AB$122)</f>
        <v>261781586</v>
      </c>
      <c r="AC128" s="122">
        <f t="shared" si="116"/>
        <v>0.19833903730370997</v>
      </c>
      <c r="AD128" s="120">
        <f>SUMIF($E$4:$E$122,"211",$AD$4:$AD$122)</f>
        <v>467630116</v>
      </c>
      <c r="AE128" s="120">
        <f>SUMIF($E$4:$E$122,"211",$AE$4:$AE$122)</f>
        <v>0</v>
      </c>
      <c r="AF128" s="120">
        <f>SUMIF($E$4:$E$122,"211",$AF$4:$AF$122)</f>
        <v>350000000</v>
      </c>
      <c r="AG128" s="120">
        <f>SUMIF($E$4:$E$122,"211",$AG$4:$AG$122)</f>
        <v>0</v>
      </c>
      <c r="AH128" s="120">
        <f>SUMIF($E$4:$E$122,"211",$AH$4:$AH$122)</f>
        <v>0</v>
      </c>
      <c r="AI128" s="120">
        <f>SUMIF($E$4:$E$122,"211",$AI$4:$AI$122)</f>
        <v>0</v>
      </c>
      <c r="AJ128" s="120">
        <f>SUMIF($E$4:$E$122,"211",$AJ$4:$AJ$122)</f>
        <v>0</v>
      </c>
      <c r="AK128" s="120">
        <f>SUMIF($E$4:$E$122,"211",$AK$4:$AK$122)</f>
        <v>0</v>
      </c>
      <c r="AL128" s="120">
        <f>SUMIF($E$4:$E$122,"211",$AL$4:$AL$122)</f>
        <v>0</v>
      </c>
      <c r="AM128" s="120">
        <f>SUMIF($E$4:$E$122,"211",$AM$4:$AM$122)</f>
        <v>0</v>
      </c>
      <c r="AN128" s="120">
        <f>SUMIF($E$4:$E$122,"211",$AN$4:$AN$122)</f>
        <v>0</v>
      </c>
      <c r="AO128" s="120">
        <f>SUMIF($E$4:$E$122,"211",$AO$4:$AO$122)</f>
        <v>0</v>
      </c>
      <c r="AP128" s="120">
        <f>SUMIF($E$4:$E$122,"211",$AP$4:$AP$122)</f>
        <v>0</v>
      </c>
      <c r="AQ128" s="120">
        <f>SUMIF($E$4:$E$122,"211",$AQ$4:$AQ$122)</f>
        <v>0</v>
      </c>
      <c r="AR128" s="120">
        <f>SUMIF($E$4:$E$122,"211",$AR$4:$AR$122)</f>
        <v>0</v>
      </c>
      <c r="AS128" s="120">
        <f>SUMIF($E$4:$E$122,"211",$AS$4:$AS$122)</f>
        <v>0</v>
      </c>
      <c r="AT128" s="120">
        <f>SUMIF($E$4:$E$122,"211",$AT$4:$AT$122)</f>
        <v>0</v>
      </c>
      <c r="AU128" s="120">
        <f>SUMIF($E$4:$E$122,"211",$AU$4:$AU$122)</f>
        <v>0</v>
      </c>
      <c r="AV128" s="120">
        <f>SUMIF($E$4:$E$122,"211",$AV$4:$AV$122)</f>
        <v>34790007</v>
      </c>
      <c r="AW128" s="120">
        <f>SUMIF($E$4:$E$122,"211",$AW$4:$AW$122)</f>
        <v>0</v>
      </c>
      <c r="AX128" s="120">
        <f>SUMIF($E$4:$E$122,"211",$AX$4:$AX$122)</f>
        <v>0</v>
      </c>
      <c r="AY128" s="120">
        <f>SUMIF($E$4:$E$122,"211",$AY$4:$AY$122)</f>
        <v>82840109</v>
      </c>
      <c r="AZ128" s="105">
        <f t="shared" si="117"/>
        <v>0.80166096269629006</v>
      </c>
      <c r="BA128" s="28">
        <f t="shared" si="118"/>
        <v>1890100981</v>
      </c>
      <c r="BB128" s="123">
        <f>SUMIF($E$4:$E$122,"211",$BB$4:$BB$122)</f>
        <v>0</v>
      </c>
      <c r="BC128" s="123">
        <f>SUMIF($E$4:$E$122,"211",$BC$4:$BC$122)</f>
        <v>0</v>
      </c>
      <c r="BD128" s="123">
        <f>SUMIF($E$4:$E$122,"211",$BD$4:$BD$122)</f>
        <v>20115972</v>
      </c>
      <c r="BE128" s="123">
        <f>SUMIF($E$4:$E$122,"211",$BE$4:$BE$122)</f>
        <v>0</v>
      </c>
      <c r="BF128" s="123">
        <f>SUMIF($E$4:$E$122,"211",$BF$4:$BF$122)</f>
        <v>0</v>
      </c>
      <c r="BG128" s="123">
        <f>SUMIF($E$4:$E$122,"211",$BG$4:$BG$122)</f>
        <v>227821027</v>
      </c>
      <c r="BH128" s="123">
        <f>SUMIF($E$4:$E$122,"211",$BH$4:$BH$122)</f>
        <v>460614970</v>
      </c>
      <c r="BI128" s="123">
        <f>SUMIF($E$4:$E$122,"211",$BI$4:$BI$122)</f>
        <v>77572000</v>
      </c>
      <c r="BJ128" s="123">
        <f>SUMIF($E$4:$E$122,"211",$BJ$4:$BJ$122)</f>
        <v>199021520</v>
      </c>
      <c r="BK128" s="123">
        <f>SUMIF($E$4:$E$122,"211",$BK$4:$BK$122)</f>
        <v>182521520</v>
      </c>
      <c r="BL128" s="123">
        <f>SUMIF($E$4:$E$122,"211",$BL$4:$BL$122)</f>
        <v>0</v>
      </c>
      <c r="BM128" s="123">
        <f>SUMIF($E$4:$E$122,"211",$BM$4:$BM$122)</f>
        <v>1940856</v>
      </c>
      <c r="BN128" s="123">
        <f>SUMIF($E$4:$E$122,"211",$BN$4:$BN$122)</f>
        <v>66734826</v>
      </c>
      <c r="BO128" s="123">
        <f>SUMIF($E$4:$E$122,"211",$BO$4:$BO$122)</f>
        <v>145276070</v>
      </c>
      <c r="BP128" s="123">
        <f>SUMIF($E$4:$E$122,"211",$BP$4:$BP$122)</f>
        <v>0</v>
      </c>
      <c r="BQ128" s="123">
        <f>SUMIF($E$4:$E$122,"211",$BQ$4:$BQ$122)</f>
        <v>0</v>
      </c>
      <c r="BR128" s="123">
        <f>SUMIF($E$4:$E$122,"211",$BR$4:$BR$122)</f>
        <v>14330750</v>
      </c>
      <c r="BS128" s="123">
        <f>SUMIF($E$4:$E$122,"211",$BS$4:$BS$122)</f>
        <v>315209993</v>
      </c>
      <c r="BT128" s="123">
        <f>SUMIF($E$4:$E$122,"211",$BT$4:$BT$122)</f>
        <v>0</v>
      </c>
      <c r="BU128" s="123">
        <f>SUMIF($E$4:$E$122,"211",$BU$4:$BU$122)</f>
        <v>0</v>
      </c>
      <c r="BV128" s="124">
        <f>SUMIF($E$4:$E$122,"211",$BV$4:$BV$122)</f>
        <v>178941477</v>
      </c>
      <c r="BW128" s="125">
        <f t="shared" si="119"/>
        <v>0.15663863850712914</v>
      </c>
      <c r="BX128" s="34">
        <f t="shared" si="120"/>
        <v>369311789</v>
      </c>
      <c r="BY128" s="120">
        <f>SUMIF($E$4:$E$122,"211",$BY$4:$BY$122)</f>
        <v>0</v>
      </c>
      <c r="BZ128" s="120">
        <f>SUMIF($E$4:$E$122,"211",$BZ$4:$BZ$122)</f>
        <v>254825944</v>
      </c>
      <c r="CA128" s="120">
        <f>SUMIF($E$4:$E$122,"211",$CA$4:$CA$122)</f>
        <v>0</v>
      </c>
      <c r="CB128" s="120">
        <f>SUMIF($E$4:$E$122,"211",$CB$4:$CB$122)</f>
        <v>0</v>
      </c>
      <c r="CC128" s="120">
        <f>SUMIF($E$4:$E$122,"211",$CC$4:$CC$122)</f>
        <v>0</v>
      </c>
      <c r="CD128" s="120">
        <f>SUMIF($E$4:$E$122,"211",$CD$4:$CD$122)</f>
        <v>0</v>
      </c>
      <c r="CE128" s="120">
        <f>SUMIF($E$4:$E$122,"211",$CE$4:$CE$122)</f>
        <v>0</v>
      </c>
      <c r="CF128" s="120">
        <f>SUMIF($E$4:$E$122,"211",$CF$4:$CF$122)</f>
        <v>0</v>
      </c>
      <c r="CG128" s="120">
        <f>SUMIF($E$4:$E$122,"211",$CG$4:$CG$122)</f>
        <v>0</v>
      </c>
      <c r="CH128" s="120">
        <f>SUMIF($E$4:$E$122,"211",$CH$4:$CH$122)</f>
        <v>0</v>
      </c>
      <c r="CI128" s="120">
        <f>SUMIF($E$4:$E$122,"211",$CI$4:$CI$122)</f>
        <v>0</v>
      </c>
      <c r="CJ128" s="120">
        <f>SUMIF($E$4:$E$122,"211",$CJ$4:$CJ$122)</f>
        <v>0</v>
      </c>
      <c r="CK128" s="120">
        <f>SUMIF($E$4:$E$122,"211",$CK$4:$CK$122)</f>
        <v>0</v>
      </c>
      <c r="CL128" s="120">
        <f>SUMIF($E$4:$E$122,"211",$CL$4:$CL$122)</f>
        <v>0</v>
      </c>
      <c r="CM128" s="120">
        <f>SUMIF($E$4:$E$122,"211",$CM$4:$CM$122)</f>
        <v>0</v>
      </c>
      <c r="CN128" s="120">
        <f>SUMIF($E$4:$E$122,"211",$CN$4:$CN$122)</f>
        <v>0</v>
      </c>
      <c r="CO128" s="120">
        <f>SUMIF($E$4:$E$122,"211",$CO$4:$CO$122)</f>
        <v>0</v>
      </c>
      <c r="CP128" s="120">
        <f>SUMIF($E$4:$E$122,"211",$CP$4:$CP$122)</f>
        <v>34790007</v>
      </c>
      <c r="CQ128" s="120">
        <f>SUMIF($E$4:$E$122,"211",$CQ$4:$CQ$122)</f>
        <v>0</v>
      </c>
      <c r="CR128" s="120">
        <f>SUMIF($E$4:$E$122,"211",$CR$4:$CR$122)</f>
        <v>0</v>
      </c>
      <c r="CS128" s="126">
        <f>SUMIF($E$4:$E$122,"211",$CS$4:$CS$122)</f>
        <v>79695838</v>
      </c>
      <c r="CT128" s="25">
        <f t="shared" si="121"/>
        <v>0.84336136149287089</v>
      </c>
      <c r="CU128" s="28">
        <f t="shared" ca="1" si="122"/>
        <v>1988419308</v>
      </c>
      <c r="CV128" s="123">
        <f ca="1">SUMIF($E$4:$E$123,"211",$CV$4:$CV$122)</f>
        <v>0</v>
      </c>
      <c r="CW128" s="123">
        <f>SUMIF($E$4:$E$122,"211",$CW$4:$CW$122)</f>
        <v>95174056</v>
      </c>
      <c r="CX128" s="123">
        <f>SUMIF($E$4:$E$122,"211",$CX$4:$CX$122)</f>
        <v>20115972</v>
      </c>
      <c r="CY128" s="123">
        <f>SUMIF($E$4:$E$122,"211",$CY$4:$CY$122)</f>
        <v>0</v>
      </c>
      <c r="CZ128" s="123">
        <f>SUMIF($E$4:$E$122,"211",$CZ$4:$CZ$122)</f>
        <v>0</v>
      </c>
      <c r="DA128" s="123">
        <f>SUMIF($E$4:$E$122,"211",$DA$4:$DA$122)</f>
        <v>227821027</v>
      </c>
      <c r="DB128" s="123">
        <f>SUMIF($E$4:$E$122,"211",$DB$4:$DB$122)</f>
        <v>460614970</v>
      </c>
      <c r="DC128" s="123">
        <f>SUMIF($E$4:$E$122,"211",$DC$4:$DC$122)</f>
        <v>77572000</v>
      </c>
      <c r="DD128" s="123">
        <f>SUMIF($E$4:$E$122,"211",$DD$4:$DD$122)</f>
        <v>199021520</v>
      </c>
      <c r="DE128" s="127">
        <f>SUMIF($E$4:$E$122,"211",$DE$4:$DE$122)</f>
        <v>182521520</v>
      </c>
      <c r="DF128" s="127">
        <f>SUMIF($E$4:$E$122,"211",$DF$4:$DF$122)</f>
        <v>0</v>
      </c>
      <c r="DG128" s="127">
        <f>SUMIF($E$4:$E$122,"211",$DG$4:$DG$122)</f>
        <v>1940856</v>
      </c>
      <c r="DH128" s="127">
        <f>SUMIF($E$4:$E$122,"211",$DH$4:$DH$122)</f>
        <v>66734826</v>
      </c>
      <c r="DI128" s="127">
        <f>SUMIF($E$4:$E$122,"211",$DI$4:$DI$122)</f>
        <v>145276070</v>
      </c>
      <c r="DJ128" s="127">
        <f>SUMIF($E$4:$E$122,"211",$DJ$4:$DJ$122)</f>
        <v>0</v>
      </c>
      <c r="DK128" s="127">
        <f>SUMIF($E$4:$E$122,"211",$DK$4:$DK$122)</f>
        <v>0</v>
      </c>
      <c r="DL128" s="127">
        <f>SUMIF($E$4:$E$122,"211",$DL$4:$DL$122)</f>
        <v>14330750</v>
      </c>
      <c r="DM128" s="127">
        <f>SUMIF($E$4:$E$122,"211",$DM$4:$DM$122)</f>
        <v>315209993</v>
      </c>
      <c r="DN128" s="127">
        <f>SUMIF($E$4:$E$122,"211",$DN$4:$DN$122)</f>
        <v>0</v>
      </c>
      <c r="DO128" s="127">
        <f>SUMIF($E$4:$E$122,"211",$DO$4:$DO$122)</f>
        <v>0</v>
      </c>
      <c r="DP128" s="127">
        <f>SUMIF($E$4:$E$122,"211",$DP$4:$DP$122)</f>
        <v>182085748</v>
      </c>
      <c r="DR128" s="165" t="s">
        <v>386</v>
      </c>
      <c r="DS128" s="37">
        <f>+G127</f>
        <v>13726784071</v>
      </c>
      <c r="DT128" s="37">
        <f>+BX127</f>
        <v>770964639</v>
      </c>
      <c r="DU128" s="169">
        <f>+BW127</f>
        <v>5.6164986278817088E-2</v>
      </c>
    </row>
    <row r="129" spans="3:125" ht="18" customHeight="1" x14ac:dyDescent="0.25">
      <c r="C129" s="128"/>
      <c r="D129" s="118" t="s">
        <v>270</v>
      </c>
      <c r="E129" s="129">
        <v>301</v>
      </c>
      <c r="F129" s="119"/>
      <c r="G129" s="120">
        <f>SUMIF($E$4:$E$122,"301",$G$4:$G$122)</f>
        <v>2621638202</v>
      </c>
      <c r="H129" s="121">
        <f>SUMIF($E$4:$E$123,"301",$H$4:$H$123)</f>
        <v>258021182</v>
      </c>
      <c r="I129" s="121">
        <f>SUMIF($E$4:$E$123,"301",$I$4:$I$123)</f>
        <v>0</v>
      </c>
      <c r="J129" s="121">
        <f>SUMIF($E$4:$E$123,"301",$J$4:$J$123)</f>
        <v>848000</v>
      </c>
      <c r="K129" s="120">
        <f>SUMIF($E$4:$E$122,"301",$K$4:$K$122)</f>
        <v>0</v>
      </c>
      <c r="L129" s="119">
        <f>SUMIF($E$4:$E$122,"301",$L$4:$L$122)</f>
        <v>0</v>
      </c>
      <c r="M129" s="119">
        <f>SUMIF($E$4:$E$122,"301",$M$4:$M$122)</f>
        <v>0</v>
      </c>
      <c r="N129" s="119">
        <f>SUMIF($E$4:$E$122,"301",$N$4:$N$122)</f>
        <v>0</v>
      </c>
      <c r="O129" s="119">
        <f>SUMIF($E$4:$E$122,"301",$O$4:$O$122)</f>
        <v>0</v>
      </c>
      <c r="P129" s="119">
        <f>SUMIF($E$4:$E$122,"301",$P$4:$P$122)</f>
        <v>0</v>
      </c>
      <c r="Q129" s="119">
        <f>SUMIF($E$4:$E$122,"301",$Q$4:$Q$122)</f>
        <v>0</v>
      </c>
      <c r="R129" s="119">
        <f>SUMIF($E$4:$E$122,"301",$R$4:$R$122)</f>
        <v>0</v>
      </c>
      <c r="S129" s="119">
        <f>SUMIF($E$4:$E$122,"301",$S$4:$S$122)</f>
        <v>0</v>
      </c>
      <c r="T129" s="119">
        <f>SUMIF($E$4:$E$122,"301",$T$4:$T$122)</f>
        <v>0</v>
      </c>
      <c r="U129" s="119">
        <f>SUMIF($E$4:$E$122,"301",$U$4:$U$122)</f>
        <v>0</v>
      </c>
      <c r="V129" s="119">
        <f>SUMIF($E$4:$E$122,"301",$V$4:$V$122)</f>
        <v>0</v>
      </c>
      <c r="W129" s="119">
        <f>SUMIF($E$4:$E$122,"301",$W$4:$W$122)</f>
        <v>0</v>
      </c>
      <c r="X129" s="119"/>
      <c r="Y129" s="119">
        <f>SUMIF($E$4:$E$122,"301",$Y$4:$Y$122)</f>
        <v>600000000</v>
      </c>
      <c r="Z129" s="119">
        <f>SUMIF($E$4:$E$122,"301",$Z$4:$Z$122)</f>
        <v>1702623255</v>
      </c>
      <c r="AA129" s="119"/>
      <c r="AB129" s="119">
        <f>SUMIF($E$4:$E$122,"301",$AB$4:$AB$122)</f>
        <v>60145765</v>
      </c>
      <c r="AC129" s="122">
        <f t="shared" si="116"/>
        <v>0.89416769072546498</v>
      </c>
      <c r="AD129" s="120">
        <f>SUMIF($E$4:$E$122,"301",$AD$4:$AD$122)</f>
        <v>2344184177</v>
      </c>
      <c r="AE129" s="120">
        <f>SUMIF($E$4:$E$122,"301",$AE$4:$AE$122)</f>
        <v>258021182</v>
      </c>
      <c r="AF129" s="120">
        <f>SUMIF($E$4:$E$122,"301",$AF$4:$AF$122)</f>
        <v>0</v>
      </c>
      <c r="AG129" s="120">
        <f>SUMIF($E$4:$E$122,"301",$AG$4:$AG$122)</f>
        <v>0</v>
      </c>
      <c r="AH129" s="120">
        <f>SUMIF($E$4:$E$122,"301",$AH$4:$AH$122)</f>
        <v>0</v>
      </c>
      <c r="AI129" s="120">
        <f>SUMIF($E$4:$E$122,"301",$AI$4:$AI$122)</f>
        <v>0</v>
      </c>
      <c r="AJ129" s="120">
        <f>SUMIF($E$4:$E$122,"301",$AJ$4:$AJ$122)</f>
        <v>0</v>
      </c>
      <c r="AK129" s="120">
        <f>SUMIF($E$4:$E$122,"301",$AK$4:$AK$122)</f>
        <v>0</v>
      </c>
      <c r="AL129" s="120">
        <f>SUMIF($E$4:$E$122,"301",$AL$4:$AL$122)</f>
        <v>0</v>
      </c>
      <c r="AM129" s="120">
        <f>SUMIF($E$4:$E$122,"301",$AM$4:$AM$122)</f>
        <v>0</v>
      </c>
      <c r="AN129" s="120">
        <f>SUMIF($E$4:$E$122,"301",$AN$4:$AN$122)</f>
        <v>0</v>
      </c>
      <c r="AO129" s="120">
        <f>SUMIF($E$4:$E$122,"301",$AO$4:$AO$122)</f>
        <v>0</v>
      </c>
      <c r="AP129" s="120">
        <f>SUMIF($E$4:$E$122,"301",$AP$4:$AP$122)</f>
        <v>0</v>
      </c>
      <c r="AQ129" s="120">
        <f>SUMIF($E$4:$E$122,"301",$AQ$4:$AQ$122)</f>
        <v>0</v>
      </c>
      <c r="AR129" s="120">
        <f>SUMIF($E$4:$E$122,"301",$AR$4:$AR$122)</f>
        <v>0</v>
      </c>
      <c r="AS129" s="120">
        <f>SUMIF($E$4:$E$122,"301",$AS$4:$AS$122)</f>
        <v>0</v>
      </c>
      <c r="AT129" s="120">
        <f>SUMIF($E$4:$E$122,"301",$AT$4:$AT$122)</f>
        <v>0</v>
      </c>
      <c r="AU129" s="120">
        <f>SUMIF($E$4:$E$122,"301",$AU$4:$AU$122)</f>
        <v>0</v>
      </c>
      <c r="AV129" s="120">
        <f>SUMIF($E$4:$E$122,"301",$AV$4:$AV$122)</f>
        <v>548765289</v>
      </c>
      <c r="AW129" s="120">
        <f>SUMIF($E$4:$E$122,"301",$AW$4:$AW$122)</f>
        <v>1517397706</v>
      </c>
      <c r="AX129" s="120">
        <f>SUMIF($E$4:$E$122,"301",$AX$4:$AX$122)</f>
        <v>0</v>
      </c>
      <c r="AY129" s="120">
        <f>SUMIF($E$4:$E$122,"301",$AY$4:$AY$122)</f>
        <v>20000000</v>
      </c>
      <c r="AZ129" s="105">
        <f t="shared" si="117"/>
        <v>0.10583230927453502</v>
      </c>
      <c r="BA129" s="28">
        <f t="shared" si="118"/>
        <v>277454025</v>
      </c>
      <c r="BB129" s="123">
        <f>SUMIF($E$4:$E$122,"301",$BB$4:$BB$122)</f>
        <v>0</v>
      </c>
      <c r="BC129" s="123">
        <f>SUMIF($E$4:$E$122,"301",$BC$4:$BC$122)</f>
        <v>0</v>
      </c>
      <c r="BD129" s="123">
        <f>SUMIF($E$4:$E$122,"301",$BD$4:$BD$122)</f>
        <v>848000</v>
      </c>
      <c r="BE129" s="123">
        <f>SUMIF($E$4:$E$122,"301",$BE$4:$BE$122)</f>
        <v>0</v>
      </c>
      <c r="BF129" s="123">
        <f>SUMIF($E$4:$E$122,"301",$BF$4:$BF$122)</f>
        <v>0</v>
      </c>
      <c r="BG129" s="123">
        <f>SUMIF($E$4:$E$122,"301",$BG$4:$BG$122)</f>
        <v>0</v>
      </c>
      <c r="BH129" s="123">
        <f>SUMIF($E$4:$E$122,"301",$BH$4:$BH$122)</f>
        <v>0</v>
      </c>
      <c r="BI129" s="123">
        <f>SUMIF($E$4:$E$122,"301",$BI$4:$BI$122)</f>
        <v>0</v>
      </c>
      <c r="BJ129" s="123">
        <f>SUMIF($E$4:$E$122,"301",$BJ$4:$BJ$122)</f>
        <v>0</v>
      </c>
      <c r="BK129" s="123">
        <f>SUMIF($E$4:$E$122,"301",$BK$4:$BK$122)</f>
        <v>0</v>
      </c>
      <c r="BL129" s="123">
        <f>SUMIF($E$4:$E$122,"301",$BL$4:$BL$122)</f>
        <v>0</v>
      </c>
      <c r="BM129" s="123">
        <f>SUMIF($E$4:$E$122,"301",$BM$4:$BM$122)</f>
        <v>0</v>
      </c>
      <c r="BN129" s="123">
        <f>SUMIF($E$4:$E$122,"301",$BN$4:$BN$122)</f>
        <v>0</v>
      </c>
      <c r="BO129" s="123">
        <f>SUMIF($E$4:$E$122,"301",$BO$4:$BO$122)</f>
        <v>0</v>
      </c>
      <c r="BP129" s="123">
        <f>SUMIF($E$4:$E$122,"301",$BP$4:$BP$122)</f>
        <v>0</v>
      </c>
      <c r="BQ129" s="123">
        <f>SUMIF($E$4:$E$122,"301",$BQ$4:$BQ$122)</f>
        <v>0</v>
      </c>
      <c r="BR129" s="123">
        <f>SUMIF($E$4:$E$122,"301",$BR$4:$BR$122)</f>
        <v>0</v>
      </c>
      <c r="BS129" s="123">
        <f>SUMIF($E$4:$E$122,"301",$BS$4:$BS$122)</f>
        <v>51234711</v>
      </c>
      <c r="BT129" s="123">
        <f>SUMIF($E$4:$E$122,"301",$BT$4:$BT$122)</f>
        <v>185225549</v>
      </c>
      <c r="BU129" s="123">
        <f>SUMIF($E$4:$E$122,"301",$BU$4:$BU$122)</f>
        <v>0</v>
      </c>
      <c r="BV129" s="124">
        <f>SUMIF($E$4:$E$122,"301",$BV$4:$BV$122)</f>
        <v>40145765</v>
      </c>
      <c r="BW129" s="125">
        <f t="shared" si="119"/>
        <v>0.80644038425558462</v>
      </c>
      <c r="BX129" s="34">
        <f t="shared" si="120"/>
        <v>2114194919</v>
      </c>
      <c r="BY129" s="120">
        <f>SUMIF($E$4:$E$122,"301",$BY$4:$BY$122)</f>
        <v>258021182</v>
      </c>
      <c r="BZ129" s="120">
        <f>SUMIF($E$4:$E$122,"301",$BZ$4:$BZ$122)</f>
        <v>0</v>
      </c>
      <c r="CA129" s="120">
        <f>SUMIF($E$4:$E$122,"301",$CA$4:$CA$122)</f>
        <v>0</v>
      </c>
      <c r="CB129" s="120">
        <f>SUMIF($E$4:$E$122,"301",$CB$4:$CB$122)</f>
        <v>0</v>
      </c>
      <c r="CC129" s="120">
        <f>SUMIF($E$4:$E$122,"301",$CC$4:$CC$122)</f>
        <v>0</v>
      </c>
      <c r="CD129" s="120">
        <f>SUMIF($E$4:$E$122,"301",$CD$4:$CD$122)</f>
        <v>0</v>
      </c>
      <c r="CE129" s="120">
        <f>SUMIF($E$4:$E$122,"301",$CE$4:$CE$122)</f>
        <v>0</v>
      </c>
      <c r="CF129" s="120">
        <f>SUMIF($E$4:$E$122,"301",$CF$4:$CF$122)</f>
        <v>0</v>
      </c>
      <c r="CG129" s="120">
        <f>SUMIF($E$4:$E$122,"301",$CG$4:$CG$122)</f>
        <v>0</v>
      </c>
      <c r="CH129" s="120">
        <f>SUMIF($E$4:$E$122,"301",$CH$4:$CH$122)</f>
        <v>0</v>
      </c>
      <c r="CI129" s="120">
        <f>SUMIF($E$4:$E$122,"301",$CI$4:$CI$122)</f>
        <v>0</v>
      </c>
      <c r="CJ129" s="120">
        <f>SUMIF($E$4:$E$122,"301",$CJ$4:$CJ$122)</f>
        <v>0</v>
      </c>
      <c r="CK129" s="120">
        <f>SUMIF($E$4:$E$122,"301",$CK$4:$CK$122)</f>
        <v>0</v>
      </c>
      <c r="CL129" s="120">
        <f>SUMIF($E$4:$E$122,"301",$CL$4:$CL$122)</f>
        <v>0</v>
      </c>
      <c r="CM129" s="120">
        <f>SUMIF($E$4:$E$122,"301",$CM$4:$CM$122)</f>
        <v>0</v>
      </c>
      <c r="CN129" s="120">
        <f>SUMIF($E$4:$E$122,"301",$CN$4:$CN$122)</f>
        <v>0</v>
      </c>
      <c r="CO129" s="120">
        <f>SUMIF($E$4:$E$122,"301",$CO$4:$CO$122)</f>
        <v>0</v>
      </c>
      <c r="CP129" s="120">
        <f>SUMIF($E$4:$E$122,"301",$CP$4:$CP$122)</f>
        <v>409255405</v>
      </c>
      <c r="CQ129" s="120">
        <f>SUMIF($E$4:$E$122,"301",$CQ$4:$CQ$122)</f>
        <v>1434924732</v>
      </c>
      <c r="CR129" s="120">
        <f>SUMIF($E$4:$E$122,"301",$CR$4:$CR$122)</f>
        <v>0</v>
      </c>
      <c r="CS129" s="126">
        <f>SUMIF($E$4:$E$122,"301",$CS$4:$CS$122)</f>
        <v>11993600</v>
      </c>
      <c r="CT129" s="25">
        <f t="shared" si="121"/>
        <v>0.19355961574441538</v>
      </c>
      <c r="CU129" s="28">
        <f t="shared" ref="CU129" ca="1" si="123">SUM(CV129:DP129)</f>
        <v>507443283</v>
      </c>
      <c r="CV129" s="123">
        <f ca="1">SUMIF($E$4:$E$123,"301",$CV$4:$CV$122)</f>
        <v>0</v>
      </c>
      <c r="CW129" s="123">
        <f>SUMIF($E$4:$E$122,"301",$CW$4:$CW$122)</f>
        <v>0</v>
      </c>
      <c r="CX129" s="123">
        <f>SUMIF($E$4:$E$122,"301",$CX$4:$CX$122)</f>
        <v>848000</v>
      </c>
      <c r="CY129" s="123">
        <f>SUMIF($E$4:$E$122,"301",$CY$4:$CY$122)</f>
        <v>0</v>
      </c>
      <c r="CZ129" s="123">
        <f>SUMIF($E$4:$E$122,"301",$CZ$4:$CZ$122)</f>
        <v>0</v>
      </c>
      <c r="DA129" s="123">
        <f>SUMIF($E$4:$E$122,"301",$DA$4:$DA$122)</f>
        <v>0</v>
      </c>
      <c r="DB129" s="123">
        <f>SUMIF($E$4:$E$122,"301",$DB$4:$DB$122)</f>
        <v>0</v>
      </c>
      <c r="DC129" s="123">
        <f>SUMIF($E$4:$E$122,"301",$DC$4:$DC$122)</f>
        <v>0</v>
      </c>
      <c r="DD129" s="123">
        <f>SUMIF($E$4:$E$122,"301",$DD$4:$DD$122)</f>
        <v>0</v>
      </c>
      <c r="DE129" s="127">
        <f>SUMIF($E$4:$E$122,"301",$DE$4:$DE$122)</f>
        <v>0</v>
      </c>
      <c r="DF129" s="127">
        <f>SUMIF($E$4:$E$122,"301",$DF$4:$DF$122)</f>
        <v>0</v>
      </c>
      <c r="DG129" s="127">
        <f>SUMIF($E$4:$E$122,"301",$DG$4:$DG$122)</f>
        <v>0</v>
      </c>
      <c r="DH129" s="127">
        <f>SUMIF($E$4:$E$122,"301",$DH$4:$DH$122)</f>
        <v>0</v>
      </c>
      <c r="DI129" s="127">
        <f>SUMIF($E$4:$E$122,"301",$DI$4:$DI$122)</f>
        <v>0</v>
      </c>
      <c r="DJ129" s="127">
        <f>SUMIF($E$4:$E$122,"301",$DJ$4:$DJ$122)</f>
        <v>0</v>
      </c>
      <c r="DK129" s="127">
        <f>SUMIF($E$4:$E$122,"301",$DK$4:$DK$122)</f>
        <v>0</v>
      </c>
      <c r="DL129" s="127">
        <f>SUMIF($E$4:$E$122,"301",$DL$4:$DL$122)</f>
        <v>0</v>
      </c>
      <c r="DM129" s="127">
        <f>SUMIF($E$4:$E$122,"301",$DM$4:$DM$122)</f>
        <v>190744595</v>
      </c>
      <c r="DN129" s="127">
        <f>SUMIF($E$4:$E$122,"301",$DN$4:$DN$122)</f>
        <v>267698523</v>
      </c>
      <c r="DO129" s="127">
        <f>SUMIF($E$4:$E$122,"301",$DO$4:$DO$122)</f>
        <v>0</v>
      </c>
      <c r="DP129" s="127">
        <f>SUMIF($E$4:$E$122,"301",$DP$4:$DP$122)</f>
        <v>48152165</v>
      </c>
      <c r="DR129" s="165" t="s">
        <v>387</v>
      </c>
      <c r="DS129" s="37">
        <f>+G128</f>
        <v>2357731097</v>
      </c>
      <c r="DT129" s="37">
        <f t="shared" ref="DT129:DT134" si="124">+BX128</f>
        <v>369311789</v>
      </c>
      <c r="DU129" s="169">
        <f t="shared" ref="DU129:DU134" si="125">+BW128</f>
        <v>0.15663863850712914</v>
      </c>
    </row>
    <row r="130" spans="3:125" ht="16.5" customHeight="1" x14ac:dyDescent="0.25">
      <c r="C130" s="128"/>
      <c r="D130" s="118" t="s">
        <v>366</v>
      </c>
      <c r="E130" s="111">
        <v>310</v>
      </c>
      <c r="F130" s="119"/>
      <c r="G130" s="120">
        <f>SUMIF($E$4:$E$122,"310",$G$4:$G$123)</f>
        <v>748665509</v>
      </c>
      <c r="H130" s="121">
        <f>SUMIF($E$4:$E$122,"310",$H$4:$H$122)</f>
        <v>0</v>
      </c>
      <c r="I130" s="121">
        <f>SUMIF($E$4:$E$122,"310",$I$4:$I$122)</f>
        <v>580000000</v>
      </c>
      <c r="J130" s="121">
        <f>SUMIF($E$4:$E$123,"310",$J$4:$J$123)</f>
        <v>1507807</v>
      </c>
      <c r="K130" s="120">
        <f>SUMIF($E$4:$E$122,"310",$K$4:$K$122)</f>
        <v>0</v>
      </c>
      <c r="L130" s="119">
        <f>SUMIF($E$4:$E$122,"310",$L$4:$L$122)</f>
        <v>0</v>
      </c>
      <c r="M130" s="119">
        <f>SUMIF($E$4:$E$122,"310",$M$4:$M$122)</f>
        <v>0</v>
      </c>
      <c r="N130" s="119">
        <f>SUMIF($E$4:$E$122,"310",$N$4:$N$122)</f>
        <v>0</v>
      </c>
      <c r="O130" s="119">
        <f>SUMIF($E$4:$E$122,"310",$O$4:$O$122)</f>
        <v>0</v>
      </c>
      <c r="P130" s="119">
        <f>SUMIF($E$4:$E$122,"310",$P$4:$P$122)</f>
        <v>0</v>
      </c>
      <c r="Q130" s="119">
        <f>SUMIF($E$4:$E$122,"310",$Q$4:$Q$122)</f>
        <v>0</v>
      </c>
      <c r="R130" s="119">
        <f>SUMIF($E$4:$E$122,"310",$R$4:$R$122)</f>
        <v>0</v>
      </c>
      <c r="S130" s="119">
        <f>SUMIF($E$4:$E$122,"310",$S$4:$S$122)</f>
        <v>0</v>
      </c>
      <c r="T130" s="119">
        <f>SUMIF($E$4:$E$122,"310",$T$4:$T$122)</f>
        <v>0</v>
      </c>
      <c r="U130" s="119">
        <f>SUMIF($E$4:$E$122,"310",$U$4:$U$122)</f>
        <v>0</v>
      </c>
      <c r="V130" s="119">
        <f>SUMIF($E$4:$E$122,"310",$V$4:$V$122)</f>
        <v>0</v>
      </c>
      <c r="W130" s="119">
        <f>SUMIF($E$4:$E$122,"310",$W$4:$W$122)</f>
        <v>61000000</v>
      </c>
      <c r="X130" s="119">
        <f>SUMIF($E$4:$E$122,"310",$X$4:$X$122)</f>
        <v>29000000</v>
      </c>
      <c r="Y130" s="119">
        <f>SUMIF($E$4:$E$122,"310",$Y$4:$Y$122)</f>
        <v>10000000</v>
      </c>
      <c r="Z130" s="119">
        <f>SUMIF($E$4:$E$115,"310",$Z$4:$Z$115)</f>
        <v>0</v>
      </c>
      <c r="AA130" s="119"/>
      <c r="AB130" s="119">
        <f>SUMIF($E$4:$E$122,"310",$AB$4:$AB$122)</f>
        <v>67157702</v>
      </c>
      <c r="AC130" s="122">
        <f t="shared" si="116"/>
        <v>0.39359865715411235</v>
      </c>
      <c r="AD130" s="120">
        <f>SUMIF($E$4:$E$122,"310",$AD$4:$AD$122)</f>
        <v>294673739</v>
      </c>
      <c r="AE130" s="120">
        <f>SUMIF($E$4:$E$122,"310",$AE$4:$AE$122)</f>
        <v>0</v>
      </c>
      <c r="AF130" s="120">
        <f>SUMIF($E$4:$E$122,"310",$AF$4:$AF$122)</f>
        <v>272773739</v>
      </c>
      <c r="AG130" s="120">
        <f>SUMIF($E$4:$E$122,"310",$AG$4:$AG$122)</f>
        <v>0</v>
      </c>
      <c r="AH130" s="120">
        <f>SUMIF($E$4:$E$122,"310",$AH$4:$AH$122)</f>
        <v>0</v>
      </c>
      <c r="AI130" s="120">
        <f>SUMIF($E$4:$E$122,"310",$AI$4:$AI$122)</f>
        <v>0</v>
      </c>
      <c r="AJ130" s="120">
        <f>SUMIF($E$4:$E$122,"310",$AJ$4:$AJ$122)</f>
        <v>0</v>
      </c>
      <c r="AK130" s="120">
        <f>SUMIF($E$4:$E$122,"310",$AK$4:$AK$122)</f>
        <v>0</v>
      </c>
      <c r="AL130" s="120">
        <f>SUMIF($E$4:$E$122,"310",$AL$4:$AL$122)</f>
        <v>0</v>
      </c>
      <c r="AM130" s="120">
        <f>SUMIF($E$4:$E$122,"310",$AM$4:$AM$122)</f>
        <v>0</v>
      </c>
      <c r="AN130" s="120">
        <f>SUMIF($E$4:$E$122,"310",$AN$4:$AN$122)</f>
        <v>0</v>
      </c>
      <c r="AO130" s="120">
        <f>SUMIF($E$4:$E$122,"310",$AO$4:$AO$122)</f>
        <v>0</v>
      </c>
      <c r="AP130" s="120">
        <f>SUMIF($E$4:$E$122,"310",$AP$4:$AP$122)</f>
        <v>0</v>
      </c>
      <c r="AQ130" s="120">
        <f>SUMIF($E$4:$E$122,"310",$AQ$4:$AQ$122)</f>
        <v>0</v>
      </c>
      <c r="AR130" s="120">
        <f>SUMIF($E$4:$E$122,"310",$AR$4:$AR$122)</f>
        <v>0</v>
      </c>
      <c r="AS130" s="120">
        <f>SUMIF($E$4:$E$122,"310",$AS$4:$AS$122)</f>
        <v>0</v>
      </c>
      <c r="AT130" s="120">
        <f>SUMIF($E$4:$E$122,"310",$AT$4:$AT$122)</f>
        <v>21600000</v>
      </c>
      <c r="AU130" s="120">
        <f>SUMIF($E$4:$E$122,"310",$AU$4:$AU$122)</f>
        <v>0</v>
      </c>
      <c r="AV130" s="120">
        <f>SUMIF($E$4:$E$122,"310",$AV$4:$AV$122)</f>
        <v>0</v>
      </c>
      <c r="AW130" s="120">
        <f>SUMIF($E$4:$E$122,"310",$AW$4:$AW$122)</f>
        <v>0</v>
      </c>
      <c r="AX130" s="120">
        <f>SUMIF($E$4:$E$122,"310",$AX$4:$AX$122)</f>
        <v>0</v>
      </c>
      <c r="AY130" s="120">
        <f>SUMIF($E$4:$E$122,"310",$AY$4:$AY$122)</f>
        <v>300000</v>
      </c>
      <c r="AZ130" s="105">
        <f t="shared" si="117"/>
        <v>0.60640134284588765</v>
      </c>
      <c r="BA130" s="28">
        <f t="shared" si="118"/>
        <v>453991770</v>
      </c>
      <c r="BB130" s="123">
        <f>SUMIF($E$4:$E$122,"310",$BB$4:$BB$122)</f>
        <v>0</v>
      </c>
      <c r="BC130" s="123">
        <f>SUMIF($E$4:$E$122,"310",$BC$4:$BC$122)</f>
        <v>307226261</v>
      </c>
      <c r="BD130" s="123">
        <f>SUMIF($E$4:$E$122,"310",$BD$4:$BD$122)</f>
        <v>1507807</v>
      </c>
      <c r="BE130" s="123">
        <f>SUMIF($E$4:$E$122,"310",$BE$4:$BE$122)</f>
        <v>0</v>
      </c>
      <c r="BF130" s="123">
        <f>SUMIF($E$4:$E$122,"310",$BF$4:$BF$122)</f>
        <v>0</v>
      </c>
      <c r="BG130" s="123">
        <f>SUMIF($E$4:$E$122,"310",$BG$4:$BG$122)</f>
        <v>0</v>
      </c>
      <c r="BH130" s="123">
        <f>SUMIF($E$4:$E$122,"310",$BH$4:$BH$122)</f>
        <v>0</v>
      </c>
      <c r="BI130" s="123">
        <f>SUMIF($E$4:$E$122,"310",$BI$4:$BI$122)</f>
        <v>0</v>
      </c>
      <c r="BJ130" s="123">
        <f>SUMIF($E$4:$E$122,"310",$BJ$4:$BJ$122)</f>
        <v>0</v>
      </c>
      <c r="BK130" s="123">
        <f>SUMIF($E$4:$E$122,"310",$BK$4:$BK$122)</f>
        <v>0</v>
      </c>
      <c r="BL130" s="123">
        <f>SUMIF($E$4:$E$122,"310",$BL$4:$BL$122)</f>
        <v>0</v>
      </c>
      <c r="BM130" s="123">
        <f>SUMIF($E$4:$E$122,"310",$BM$4:$BM$122)</f>
        <v>0</v>
      </c>
      <c r="BN130" s="123">
        <f>SUMIF($E$4:$E$122,"310",$BN$4:$BN$122)</f>
        <v>0</v>
      </c>
      <c r="BO130" s="123">
        <f>SUMIF($E$4:$E$122,"310",$BO$4:$BO$122)</f>
        <v>0</v>
      </c>
      <c r="BP130" s="123">
        <f>SUMIF($E$4:$E$122,"310",$BP$4:$BP$122)</f>
        <v>0</v>
      </c>
      <c r="BQ130" s="123">
        <f>SUMIF($E$4:$E$122,"310",$BQ$4:$BQ$122)</f>
        <v>39400000</v>
      </c>
      <c r="BR130" s="123">
        <f>SUMIF($E$4:$E$122,"310",$BR$4:$BR$122)</f>
        <v>29000000</v>
      </c>
      <c r="BS130" s="123">
        <f>SUMIF($E$4:$E$122,"310",$BS$4:$BS$122)</f>
        <v>10000000</v>
      </c>
      <c r="BT130" s="123">
        <f>SUMIF($E$4:$E$122,"310",$BT$4:$BT$122)</f>
        <v>0</v>
      </c>
      <c r="BU130" s="123">
        <f>SUMIF($E$4:$E$122,"310",$BU$4:$BU$122)</f>
        <v>0</v>
      </c>
      <c r="BV130" s="124">
        <f>SUMIF($E$4:$E$122,"310",$BV$4:$BV$122)</f>
        <v>66857702</v>
      </c>
      <c r="BW130" s="125">
        <f t="shared" si="119"/>
        <v>0.23837162772246798</v>
      </c>
      <c r="BX130" s="34">
        <f t="shared" si="120"/>
        <v>178460616</v>
      </c>
      <c r="BY130" s="120">
        <f>SUMIF($E$4:$E$122,"310",$BY$4:$BY$122)</f>
        <v>0</v>
      </c>
      <c r="BZ130" s="120">
        <f>SUMIF($E$4:$E$122,"310",$BZ$4:$BZ$122)</f>
        <v>156560616</v>
      </c>
      <c r="CA130" s="120">
        <f>SUMIF($E$4:$E$122,"310",$CA$4:$CA$122)</f>
        <v>0</v>
      </c>
      <c r="CB130" s="120">
        <f>SUMIF($E$4:$E$122,"310",$CB$4:$CB$122)</f>
        <v>0</v>
      </c>
      <c r="CC130" s="120">
        <f>SUMIF($E$4:$E$122,"310",$CC$4:$CC$122)</f>
        <v>0</v>
      </c>
      <c r="CD130" s="120">
        <f>SUMIF($E$4:$E$122,"310",$CD$4:$CD$122)</f>
        <v>0</v>
      </c>
      <c r="CE130" s="120">
        <f>SUMIF($E$4:$E$122,"310",$CE$4:$CE$122)</f>
        <v>0</v>
      </c>
      <c r="CF130" s="120">
        <f>SUMIF($E$4:$E$122,"310",$CF$4:$CF$122)</f>
        <v>0</v>
      </c>
      <c r="CG130" s="120">
        <f>SUMIF($E$4:$E$122,"310",$CG$4:$CG$122)</f>
        <v>0</v>
      </c>
      <c r="CH130" s="120">
        <f>SUMIF($E$4:$E$122,"310",$CH$4:$CH$122)</f>
        <v>0</v>
      </c>
      <c r="CI130" s="120">
        <f>SUMIF($E$4:$E$122,"310",$CI$4:$CI$122)</f>
        <v>0</v>
      </c>
      <c r="CJ130" s="120">
        <f>SUMIF($E$4:$E$122,"310",$CJ$4:$CJ$122)</f>
        <v>0</v>
      </c>
      <c r="CK130" s="120">
        <f>SUMIF($E$4:$E$122,"310",$CK$4:$CK$122)</f>
        <v>0</v>
      </c>
      <c r="CL130" s="120">
        <f>SUMIF($E$4:$E$122,"310",$CL$4:$CL$122)</f>
        <v>0</v>
      </c>
      <c r="CM130" s="120">
        <f>SUMIF($E$4:$E$122,"310",$CM$4:$CM$122)</f>
        <v>0</v>
      </c>
      <c r="CN130" s="120">
        <f>SUMIF($E$4:$E$122,"310",$CN$4:$CN$122)</f>
        <v>21600000</v>
      </c>
      <c r="CO130" s="120">
        <f>SUMIF($E$4:$E$122,"310",$CO$4:$CO$122)</f>
        <v>0</v>
      </c>
      <c r="CP130" s="120">
        <f>SUMIF($E$4:$E$122,"310",$CP$4:$CP$122)</f>
        <v>0</v>
      </c>
      <c r="CQ130" s="120">
        <f>SUMIF($E$4:$E$122,"310",$CQ$4:$CQ$122)</f>
        <v>0</v>
      </c>
      <c r="CR130" s="120">
        <f>SUMIF($E$4:$E$122,"310",$CR$4:$CR$122)</f>
        <v>0</v>
      </c>
      <c r="CS130" s="126">
        <f>SUMIF($E$4:$E$122,"310",$CS$4:$CS$122)</f>
        <v>300000</v>
      </c>
      <c r="CT130" s="25">
        <f t="shared" si="121"/>
        <v>0.761628372277532</v>
      </c>
      <c r="CU130" s="28">
        <f t="shared" si="122"/>
        <v>570204893</v>
      </c>
      <c r="CV130" s="123">
        <f>SUMIF($E$4:$E$122,"310",$CV$4:$CV$122)</f>
        <v>0</v>
      </c>
      <c r="CW130" s="123">
        <f>SUMIF($E$4:$E$122,"310",$CW$4:$CW$122)</f>
        <v>423439384</v>
      </c>
      <c r="CX130" s="123">
        <f>SUMIF($E$4:$E$122,"310",$CX$4:$CX$122)</f>
        <v>1507807</v>
      </c>
      <c r="CY130" s="123">
        <f>SUMIF($E$4:$E$122,"310",$CY$4:$CY$122)</f>
        <v>0</v>
      </c>
      <c r="CZ130" s="123">
        <f>SUMIF($E$4:$E$122,"310",$CZ$4:$CZ$122)</f>
        <v>0</v>
      </c>
      <c r="DA130" s="123">
        <f>SUMIF($E$4:$E$122,"310",$DA$4:$DA$122)</f>
        <v>0</v>
      </c>
      <c r="DB130" s="123">
        <f>SUMIF($E$4:$E$122,"310",$DB$4:$DB$122)</f>
        <v>0</v>
      </c>
      <c r="DC130" s="123">
        <f>SUMIF($E$4:$E$122,"310",$DC$4:$DC$122)</f>
        <v>0</v>
      </c>
      <c r="DD130" s="123">
        <f>SUMIF($E$4:$E$122,"310",$DD$4:$DD$122)</f>
        <v>0</v>
      </c>
      <c r="DE130" s="127">
        <f>SUMIF($E$4:$E$122,"310",$DE$4:$DE$122)</f>
        <v>0</v>
      </c>
      <c r="DF130" s="127">
        <f>SUMIF($E$4:$E$122,"310",$DF$4:$DF$122)</f>
        <v>0</v>
      </c>
      <c r="DG130" s="127">
        <f>SUMIF($E$4:$E$122,"310",$DG$4:$DG$122)</f>
        <v>0</v>
      </c>
      <c r="DH130" s="127">
        <f>SUMIF($E$4:$E$122,"310",$DH$4:$DH$122)</f>
        <v>0</v>
      </c>
      <c r="DI130" s="127">
        <f>SUMIF($E$4:$E$122,"310",$DI$4:$DI$122)</f>
        <v>0</v>
      </c>
      <c r="DJ130" s="127">
        <f>SUMIF($E$4:$E$122,"310",$DJ$4:$DJ$122)</f>
        <v>0</v>
      </c>
      <c r="DK130" s="127">
        <f>SUMIF($E$4:$E$122,"310",$DK$4:$DK$122)</f>
        <v>39400000</v>
      </c>
      <c r="DL130" s="127">
        <f>SUMIF($E$4:$E$122,"310",$DL$4:$DL$122)</f>
        <v>29000000</v>
      </c>
      <c r="DM130" s="127">
        <f>SUMIF($E$4:$E$122,"310",$DM$4:$DM$122)</f>
        <v>10000000</v>
      </c>
      <c r="DN130" s="127">
        <f>SUMIF($E$4:$E$122,"310",$DN$4:$DN$122)</f>
        <v>0</v>
      </c>
      <c r="DO130" s="127">
        <f>SUMIF($E$4:$E$122,"310",$DO$4:$DO$122)</f>
        <v>0</v>
      </c>
      <c r="DP130" s="127">
        <f>SUMIF($E$4:$E$122,"310",$DP$4:$DP$122)</f>
        <v>66857702</v>
      </c>
      <c r="DR130" s="165" t="s">
        <v>270</v>
      </c>
      <c r="DS130" s="37">
        <f t="shared" ref="DS130:DS134" si="126">+G129</f>
        <v>2621638202</v>
      </c>
      <c r="DT130" s="37">
        <f t="shared" si="124"/>
        <v>2114194919</v>
      </c>
      <c r="DU130" s="169">
        <f t="shared" si="125"/>
        <v>0.80644038425558462</v>
      </c>
    </row>
    <row r="131" spans="3:125" x14ac:dyDescent="0.25">
      <c r="C131" s="130"/>
      <c r="D131" s="118" t="s">
        <v>367</v>
      </c>
      <c r="E131" s="111">
        <v>410</v>
      </c>
      <c r="F131" s="119"/>
      <c r="G131" s="120">
        <f>SUMIF($E$4:$E$122,"410",$G$4:$G$122)</f>
        <v>7639707331</v>
      </c>
      <c r="H131" s="121">
        <f>SUMIF($E$4:$E$122,"410",$H$4:$H$122)</f>
        <v>0</v>
      </c>
      <c r="I131" s="121">
        <f>SUMIF($E$4:$E$123,"410",$I$4:$I$123)</f>
        <v>837295108</v>
      </c>
      <c r="J131" s="121">
        <f>SUMIF($E$4:$E$123,"410",$J$4:$J$123)</f>
        <v>120243846</v>
      </c>
      <c r="K131" s="120">
        <f>SUMIF($E$4:$E$122,"410",$K$4:$K$122)</f>
        <v>0</v>
      </c>
      <c r="L131" s="119">
        <f>SUMIF($E$4:$E$122,"410",$L$4:$L$122)</f>
        <v>0</v>
      </c>
      <c r="M131" s="119">
        <f>SUMIF($E$4:$E$122,"410",$M$4:$M$122)</f>
        <v>0</v>
      </c>
      <c r="N131" s="119">
        <f>SUMIF($E$4:$E$122,"410",$N$4:$N$122)</f>
        <v>865531670</v>
      </c>
      <c r="O131" s="119">
        <f>SUMIF($E$4:$E$122,"410",$O$4:$O$122)</f>
        <v>18000000</v>
      </c>
      <c r="P131" s="119">
        <f>SUMIF($E$4:$E$122,"410",$P$4:$P$122)</f>
        <v>0</v>
      </c>
      <c r="Q131" s="119">
        <f>SUMIF($E$4:$E$122,"410",$Q$4:$Q$122)</f>
        <v>25000000</v>
      </c>
      <c r="R131" s="119">
        <f>SUMIF($E$4:$E$122,"410",$R$4:$R$122)</f>
        <v>480000000</v>
      </c>
      <c r="S131" s="119">
        <f>SUMIF($E$4:$E$122,"410",$S$4:$S$122)</f>
        <v>0</v>
      </c>
      <c r="T131" s="119">
        <f>SUMIF($E$4:$E$122,"410",$T$4:$T$122)</f>
        <v>55000000</v>
      </c>
      <c r="U131" s="119">
        <f>SUMIF($E$4:$E$122,"410",$U$4:$U$122)</f>
        <v>0</v>
      </c>
      <c r="V131" s="119">
        <f>SUMIF($E$4:$E$122,"410",$V$4:$V$122)</f>
        <v>4119225925</v>
      </c>
      <c r="W131" s="119">
        <f>SUMIF($E$4:$E$122,"410",$W$4:$W$122)</f>
        <v>699378236</v>
      </c>
      <c r="X131" s="119">
        <f>SUMIF($E$4:$E$122,"410",$X$4:$X$122)</f>
        <v>0</v>
      </c>
      <c r="Y131" s="119">
        <f>SUMIF($E$4:$E$115,"410",$Y$4:$Y$115)</f>
        <v>91582749</v>
      </c>
      <c r="Z131" s="119">
        <f>SUMIF($E$4:$E$115,"410",$Z$4:$Z$115)</f>
        <v>0</v>
      </c>
      <c r="AA131" s="119">
        <f>SUMIF($E$4:$E$122,"410",$AA$4:$AA$122)</f>
        <v>53780728</v>
      </c>
      <c r="AB131" s="119">
        <f>SUMIF($E$4:$E$122,"410",$AB$4:$AB$122)</f>
        <v>274669069</v>
      </c>
      <c r="AC131" s="122">
        <f t="shared" si="116"/>
        <v>0.28381520627128326</v>
      </c>
      <c r="AD131" s="120">
        <f>SUMIF($E$4:$E$122,"410",$AD$4:$AD$122)</f>
        <v>2168265112</v>
      </c>
      <c r="AE131" s="120">
        <f>SUMIF($E$4:$E$122,"410",$AE$4:$AE$122)</f>
        <v>0</v>
      </c>
      <c r="AF131" s="120">
        <f>SUMIF($E$4:$E$122,"410",$AF$4:$AF$122)</f>
        <v>642761878</v>
      </c>
      <c r="AG131" s="120">
        <f>SUMIF($E$4:$E$122,"410",$AG$4:$AG$122)</f>
        <v>14782942</v>
      </c>
      <c r="AH131" s="120">
        <f>SUMIF($E$4:$E$122,"410",$AH$4:$AH$122)</f>
        <v>0</v>
      </c>
      <c r="AI131" s="120">
        <f>SUMIF($E$4:$E$122,"410",$AI$4:$AI$122)</f>
        <v>0</v>
      </c>
      <c r="AJ131" s="120">
        <f>SUMIF($E$4:$E$122,"410",$AJ$4:$AJ$122)</f>
        <v>0</v>
      </c>
      <c r="AK131" s="120">
        <f>SUMIF($E$4:$E$122,"410",$AK$4:$AK$122)</f>
        <v>82202910</v>
      </c>
      <c r="AL131" s="120">
        <f>SUMIF($E$4:$E$122,"410",$AL$4:$AL$122)</f>
        <v>0</v>
      </c>
      <c r="AM131" s="120">
        <f>SUMIF($E$4:$E$122,"410",$AM$4:$AM$122)</f>
        <v>0</v>
      </c>
      <c r="AN131" s="120">
        <f>SUMIF($E$4:$E$122,"410",$AN$4:$AN$122)</f>
        <v>0</v>
      </c>
      <c r="AO131" s="120">
        <f>SUMIF($E$4:$E$122,"410",$AO$4:$AO$122)</f>
        <v>58921834</v>
      </c>
      <c r="AP131" s="120">
        <f>SUMIF($E$4:$E$122,"410",$AP$4:$AP$122)</f>
        <v>0</v>
      </c>
      <c r="AQ131" s="120">
        <f>SUMIF($E$4:$E$122,"410",$AQ$4:$AQ$122)</f>
        <v>0</v>
      </c>
      <c r="AR131" s="120">
        <f>SUMIF($E$4:$E$122,"410",$AR$4:$AR$122)</f>
        <v>0</v>
      </c>
      <c r="AS131" s="120">
        <f>SUMIF($E$4:$E$122,"410",$AS$4:$AS$122)</f>
        <v>1274064907</v>
      </c>
      <c r="AT131" s="120">
        <f>SUMIF($E$4:$E$122,"410",$AT$4:$AT$122)</f>
        <v>50188031</v>
      </c>
      <c r="AU131" s="120">
        <f>SUMIF($E$4:$E$122,"410",$AU$4:$AU$122)</f>
        <v>0</v>
      </c>
      <c r="AV131" s="120">
        <f>SUMIF($E$4:$E$122,"410",$AV$4:$AV$122)</f>
        <v>357659</v>
      </c>
      <c r="AW131" s="120">
        <f>SUMIF($E$4:$E$122,"410",$AW$4:$AW$122)</f>
        <v>0</v>
      </c>
      <c r="AX131" s="120">
        <f>SUMIF($E$4:$E$122,"410",$AX$4:$AX$122)</f>
        <v>0</v>
      </c>
      <c r="AY131" s="120">
        <f>SUMIF($E$4:$E$122,"410",$AY$4:$AY$122)</f>
        <v>44984951</v>
      </c>
      <c r="AZ131" s="105">
        <f t="shared" si="117"/>
        <v>0.71618479372871668</v>
      </c>
      <c r="BA131" s="28">
        <f>SUM(BB131:BV131)</f>
        <v>5471442219</v>
      </c>
      <c r="BB131" s="123">
        <f>SUMIF($E$4:$E$122,"410",$BB$4:$BB$122)</f>
        <v>0</v>
      </c>
      <c r="BC131" s="123">
        <f>SUMIF($E$4:$E$122,"410",$BC$4:$BC$122)</f>
        <v>194533230</v>
      </c>
      <c r="BD131" s="123">
        <f>SUMIF($E$4:$E$122,"410",$BD$4:$BD$122)</f>
        <v>105460904</v>
      </c>
      <c r="BE131" s="123">
        <f>SUMIF($E$4:$E$122,"410",$BE$4:$BE$122)</f>
        <v>0</v>
      </c>
      <c r="BF131" s="123">
        <f>SUMIF($E$4:$E$122,"410",$BF$4:$BF$122)</f>
        <v>0</v>
      </c>
      <c r="BG131" s="123">
        <f>SUMIF($E$4:$E$122,"410",$BG$4:$BG$122)</f>
        <v>0</v>
      </c>
      <c r="BH131" s="123">
        <f>SUMIF($E$4:$E$122,"410",$BH$4:$BH$122)</f>
        <v>783328760</v>
      </c>
      <c r="BI131" s="123">
        <f>SUMIF($E$4:$E$122,"410",$BI$4:$BI$122)</f>
        <v>18000000</v>
      </c>
      <c r="BJ131" s="123">
        <f>SUMIF($E$4:$E$122,"410",$BJ$4:$BJ$122)</f>
        <v>0</v>
      </c>
      <c r="BK131" s="123">
        <f>SUMIF($E$4:$E$122,"410",$BK$4:$BK$122)</f>
        <v>25000000</v>
      </c>
      <c r="BL131" s="123">
        <f>SUMIF($E$4:$E$122,"410",$BL$4:$BL$122)</f>
        <v>421078166</v>
      </c>
      <c r="BM131" s="123">
        <f>SUMIF($E$4:$E$122,"410",$BM$4:$BM$122)</f>
        <v>0</v>
      </c>
      <c r="BN131" s="123">
        <f>SUMIF($E$4:$E$122,"410",$BN$4:$BN$122)</f>
        <v>55000000</v>
      </c>
      <c r="BO131" s="123">
        <f>SUMIF($E$4:$E$122,"410",$BO$4:$BO$122)</f>
        <v>0</v>
      </c>
      <c r="BP131" s="123">
        <f>SUMIF($E$4:$E$122,"410",$BP$4:$BP$122)</f>
        <v>2845161018</v>
      </c>
      <c r="BQ131" s="123">
        <f>SUMIF($E$4:$E$122,"410",$BQ$4:$BQ$122)</f>
        <v>649190205</v>
      </c>
      <c r="BR131" s="123">
        <f>SUMIF($E$4:$E$122,"410",$BR$4:$BR$122)</f>
        <v>0</v>
      </c>
      <c r="BS131" s="123">
        <f>SUMIF($E$4:$E$122,"410",$BS$4:$BS$122)</f>
        <v>91225090</v>
      </c>
      <c r="BT131" s="123">
        <f>SUMIF($E$4:$E$122,"410",$BT$4:$BT$122)</f>
        <v>0</v>
      </c>
      <c r="BU131" s="123">
        <f>SUMIF($E$4:$E$122,"410",$BU$4:$BU$122)</f>
        <v>53780728</v>
      </c>
      <c r="BV131" s="124">
        <f>SUMIF($E$4:$E$122,"410",$BV$4:$BV$122)</f>
        <v>229684118</v>
      </c>
      <c r="BW131" s="125">
        <f t="shared" si="119"/>
        <v>0.13051072610519612</v>
      </c>
      <c r="BX131" s="28">
        <f t="shared" si="120"/>
        <v>997063751</v>
      </c>
      <c r="BY131" s="120">
        <f>SUMIF($E$4:$E$122,"410",$BY$4:$BY$122)</f>
        <v>0</v>
      </c>
      <c r="BZ131" s="120">
        <f>SUMIF($E$4:$E$122,"410",$BZ$4:$BZ$122)</f>
        <v>235064877</v>
      </c>
      <c r="CA131" s="120">
        <f>SUMIF($E$4:$E$122,"410",$CA$4:$CA$122)</f>
        <v>0</v>
      </c>
      <c r="CB131" s="120">
        <f>SUMIF($E$4:$E$122,"410",$CB$4:$CB$122)</f>
        <v>0</v>
      </c>
      <c r="CC131" s="120">
        <f>SUMIF($E$4:$E$122,"410",$CC$4:$CC$122)</f>
        <v>0</v>
      </c>
      <c r="CD131" s="120">
        <f>SUMIF($E$4:$E$122,"410",$CD$4:$CD$122)</f>
        <v>0</v>
      </c>
      <c r="CE131" s="120">
        <f>SUMIF($E$4:$E$122,"410",$CE$4:$CE$122)</f>
        <v>82122909</v>
      </c>
      <c r="CF131" s="120">
        <f>SUMIF($E$4:$E$122,"410",$CF$4:$CF$122)</f>
        <v>0</v>
      </c>
      <c r="CG131" s="120">
        <f>SUMIF($E$4:$E$122,"410",$CG$4:$CG$122)</f>
        <v>0</v>
      </c>
      <c r="CH131" s="120">
        <f>SUMIF($E$4:$E$122,"410",$CH$4:$CH$122)</f>
        <v>0</v>
      </c>
      <c r="CI131" s="120">
        <f>SUMIF($E$4:$E$122,"410",$CI$4:$CI$122)</f>
        <v>31733334</v>
      </c>
      <c r="CJ131" s="120">
        <f>SUMIF($E$4:$E$122,"410",$CJ$4:$CJ$122)</f>
        <v>0</v>
      </c>
      <c r="CK131" s="120">
        <f>SUMIF($E$4:$E$122,"410",$CK$4:$CK$122)</f>
        <v>0</v>
      </c>
      <c r="CL131" s="120">
        <f>SUMIF($E$4:$E$122,"410",$CL$4:$CL$122)</f>
        <v>0</v>
      </c>
      <c r="CM131" s="120">
        <f>SUMIF($E$4:$E$122,"410",$CM$4:$CM$122)</f>
        <v>576157406</v>
      </c>
      <c r="CN131" s="120">
        <f>SUMIF($E$4:$E$122,"410",$CN$4:$CN$122)</f>
        <v>33643186</v>
      </c>
      <c r="CO131" s="120">
        <f>SUMIF($E$4:$E$122,"410",$CO$4:$CO$122)</f>
        <v>0</v>
      </c>
      <c r="CP131" s="120">
        <f>SUMIF($E$4:$E$122,"410",$CP$4:$CP$122)</f>
        <v>357088</v>
      </c>
      <c r="CQ131" s="120">
        <f>SUMIF($E$4:$E$122,"410",$CQ$4:$CQ$122)</f>
        <v>0</v>
      </c>
      <c r="CR131" s="120">
        <f>SUMIF($E$4:$E$122,"410",$CR$4:$CR$122)</f>
        <v>0</v>
      </c>
      <c r="CS131" s="126">
        <f>SUMIF($E$4:$E$122,"410",$CS$4:$CS$122)</f>
        <v>37984951</v>
      </c>
      <c r="CT131" s="25">
        <f t="shared" si="121"/>
        <v>0.8694892738948039</v>
      </c>
      <c r="CU131" s="28">
        <f t="shared" si="122"/>
        <v>6642643580</v>
      </c>
      <c r="CV131" s="123">
        <f>SUMIF($E$4:$E$122,"410",$CV$4:$CV$122)</f>
        <v>0</v>
      </c>
      <c r="CW131" s="123">
        <f>SUMIF($E$4:$E$122,"410",$CW$4:$CW$122)</f>
        <v>602230231</v>
      </c>
      <c r="CX131" s="123">
        <f>SUMIF($E$4:$E$122,"410",$CX$4:$CX$122)</f>
        <v>120243846</v>
      </c>
      <c r="CY131" s="123">
        <f>SUMIF($E$4:$E$122,"410",$CY$4:$CY$122)</f>
        <v>0</v>
      </c>
      <c r="CZ131" s="123">
        <f>SUMIF($E$4:$E$122,"410",$CZ$4:$CZ$122)</f>
        <v>0</v>
      </c>
      <c r="DA131" s="123">
        <f>SUMIF($E$4:$E$122,"410",$DA$4:$DA$122)</f>
        <v>0</v>
      </c>
      <c r="DB131" s="123">
        <f>SUMIF($E$4:$E$122,"410",$DB$4:$DB$122)</f>
        <v>783408761</v>
      </c>
      <c r="DC131" s="123">
        <f>SUMIF($E$4:$E$122,"410",$DC$4:$DC$122)</f>
        <v>18000000</v>
      </c>
      <c r="DD131" s="123">
        <f>SUMIF($E$4:$E$122,"410",$DD$4:$DD$122)</f>
        <v>0</v>
      </c>
      <c r="DE131" s="127">
        <f>SUMIF($E$4:$E$122,"410",$DE$4:$DE$122)</f>
        <v>25000000</v>
      </c>
      <c r="DF131" s="127">
        <f>SUMIF($E$4:$E$122,"410",$DF$4:$DF$122)</f>
        <v>448266666</v>
      </c>
      <c r="DG131" s="127">
        <f>SUMIF($E$4:$E$122,"410",$DG$4:$DG$122)</f>
        <v>0</v>
      </c>
      <c r="DH131" s="127">
        <f>SUMIF($E$4:$E$122,"410",$DH$4:$DH$122)</f>
        <v>55000000</v>
      </c>
      <c r="DI131" s="127">
        <f>SUMIF($E$4:$E$122,"410",$DI$4:$DI$122)</f>
        <v>0</v>
      </c>
      <c r="DJ131" s="127">
        <f>SUMIF($E$4:$E$122,"410",$DJ$4:$DJ$122)</f>
        <v>3543068519</v>
      </c>
      <c r="DK131" s="127">
        <f>SUMIF($E$4:$E$122,"410",$DK$4:$DK$122)</f>
        <v>665735050</v>
      </c>
      <c r="DL131" s="127">
        <f>SUMIF($E$4:$E$122,"410",$DL$4:$DL$122)</f>
        <v>0</v>
      </c>
      <c r="DM131" s="127">
        <f>SUMIF($E$4:$E$122,"410",$DM$4:$DM$122)</f>
        <v>91225661</v>
      </c>
      <c r="DN131" s="127">
        <f>SUMIF($E$4:$E$122,"410",$DN$4:$DN$122)</f>
        <v>0</v>
      </c>
      <c r="DO131" s="127">
        <f>SUMIF($E$4:$E$122,"410",$DO$4:$DO$122)</f>
        <v>53780728</v>
      </c>
      <c r="DP131" s="127">
        <f>SUMIF($E$4:$E$122,"410",$DP$4:$DP$122)</f>
        <v>236684118</v>
      </c>
      <c r="DR131" s="165" t="s">
        <v>388</v>
      </c>
      <c r="DS131" s="37">
        <f t="shared" si="126"/>
        <v>748665509</v>
      </c>
      <c r="DT131" s="37">
        <f t="shared" si="124"/>
        <v>178460616</v>
      </c>
      <c r="DU131" s="169">
        <f t="shared" si="125"/>
        <v>0.23837162772246798</v>
      </c>
    </row>
    <row r="132" spans="3:125" ht="14.25" customHeight="1" x14ac:dyDescent="0.25">
      <c r="C132" s="130"/>
      <c r="D132" s="131" t="s">
        <v>368</v>
      </c>
      <c r="E132" s="111">
        <v>510</v>
      </c>
      <c r="F132" s="119"/>
      <c r="G132" s="120">
        <f>SUMIF($E$4:$E$122,"510",$G$4:$G$122)</f>
        <v>1196049473</v>
      </c>
      <c r="H132" s="121">
        <f>SUMIF($E$4:$E$122,"510",$H$4:$H$122)</f>
        <v>61228603</v>
      </c>
      <c r="I132" s="121">
        <f>SUMIF($E$4:$E$123,"510",$I$4:$I$123)</f>
        <v>465397803</v>
      </c>
      <c r="J132" s="121">
        <f>SUMIF($E$4:$E$123,"510",$J$4:$J$123)</f>
        <v>64023067</v>
      </c>
      <c r="K132" s="120">
        <f>SUMIF($E$4:$E$122,"510",$K$4:$K$122)</f>
        <v>0</v>
      </c>
      <c r="L132" s="119">
        <f>SUMIF($E$4:$E$122,"510",$L$4:$L$122)</f>
        <v>154000000</v>
      </c>
      <c r="M132" s="119">
        <f>SUMIF($E$4:$E$122,"510",$M$4:$M$122)</f>
        <v>0</v>
      </c>
      <c r="N132" s="119">
        <f>SUMIF($E$4:$E$122,"510",$N$4:$N$122)</f>
        <v>0</v>
      </c>
      <c r="O132" s="119">
        <f>SUMIF($E$4:$E$122,"510",$O$4:$O$122)</f>
        <v>0</v>
      </c>
      <c r="P132" s="119">
        <f>SUMIF($E$4:$E$122,"510",$P$4:$P$122)</f>
        <v>0</v>
      </c>
      <c r="Q132" s="119">
        <f>SUMIF($E$4:$E$122,"510",$Q$4:$Q$122)</f>
        <v>0</v>
      </c>
      <c r="R132" s="119">
        <f>SUMIF($E$4:$E$122,"510",$R$4:$R$122)</f>
        <v>0</v>
      </c>
      <c r="S132" s="119">
        <f>SUMIF($E$4:$E$122,"510",$S$4:$S$122)</f>
        <v>0</v>
      </c>
      <c r="T132" s="119">
        <f>SUMIF($E$4:$E$122,"510",$T$4:$T$122)</f>
        <v>0</v>
      </c>
      <c r="U132" s="119">
        <f>SUMIF($E$4:$E$122,"510",$U$4:$U$122)</f>
        <v>0</v>
      </c>
      <c r="V132" s="119">
        <f>SUMIF($E$4:$E$122,"510",$V$4:$V$122)</f>
        <v>0</v>
      </c>
      <c r="W132" s="119">
        <f>SUMIF($E$4:$E$122,"510",$W$4:$W$122)</f>
        <v>168000000</v>
      </c>
      <c r="X132" s="119">
        <f>SUMIF($E$4:$E$122,"510",$X$4:$X$122)</f>
        <v>37000000</v>
      </c>
      <c r="Y132" s="119">
        <f>SUMIF($E$4:$E$122,"510",$Y$4:$Y$122)</f>
        <v>118000000</v>
      </c>
      <c r="Z132" s="119">
        <f>SUMIF($E$4:$E$115,"510",$Z$4:$Z$115)</f>
        <v>0</v>
      </c>
      <c r="AA132" s="119"/>
      <c r="AB132" s="119">
        <f>SUMIF($E$4:$E$122,"510",$AB$4:$AB$122)</f>
        <v>128400000</v>
      </c>
      <c r="AC132" s="122">
        <f t="shared" si="116"/>
        <v>0.52429514426950463</v>
      </c>
      <c r="AD132" s="120">
        <f>SUMIF($E$4:$E$122,"510",$AD$4:$AD$122)</f>
        <v>627082931</v>
      </c>
      <c r="AE132" s="120">
        <f>SUMIF($E$4:$E$122,"510",$AE$4:$AE$122)</f>
        <v>40000000</v>
      </c>
      <c r="AF132" s="120">
        <f>SUMIF($E$4:$E$122,"510",$AF$4:$AF$122)</f>
        <v>256400905</v>
      </c>
      <c r="AG132" s="120">
        <f>SUMIF($E$4:$E$122,"510",$AG$4:$AG$122)</f>
        <v>0</v>
      </c>
      <c r="AH132" s="120">
        <f>SUMIF($E$4:$E$122,"510",$AH$4:$AH$122)</f>
        <v>0</v>
      </c>
      <c r="AI132" s="120">
        <f>SUMIF($E$4:$E$122,"510",$AI$4:$AI$122)</f>
        <v>107872340</v>
      </c>
      <c r="AJ132" s="120">
        <f>SUMIF($E$4:$E$122,"510",$AJ$4:$AJ$122)</f>
        <v>0</v>
      </c>
      <c r="AK132" s="120">
        <f>SUMIF($E$4:$E$122,"510",$AK$4:$AK$122)</f>
        <v>0</v>
      </c>
      <c r="AL132" s="120">
        <f>SUMIF($E$4:$E$122,"510",$AL$4:$AL$122)</f>
        <v>0</v>
      </c>
      <c r="AM132" s="120">
        <f>SUMIF($E$4:$E$122,"510",$AM$4:$AM$122)</f>
        <v>0</v>
      </c>
      <c r="AN132" s="120">
        <f>SUMIF($E$4:$E$122,"510",$AN$4:$AN$122)</f>
        <v>0</v>
      </c>
      <c r="AO132" s="120">
        <f>SUMIF($E$4:$E$122,"510",$AO$4:$AO$122)</f>
        <v>0</v>
      </c>
      <c r="AP132" s="120">
        <f>SUMIF($E$4:$E$122,"510",$AP$4:$AP$122)</f>
        <v>0</v>
      </c>
      <c r="AQ132" s="120">
        <f>SUMIF($E$4:$E$122,"510",$AQ$4:$AQ$122)</f>
        <v>0</v>
      </c>
      <c r="AR132" s="120">
        <f>SUMIF($E$4:$E$122,"510",$AR$4:$AR$122)</f>
        <v>0</v>
      </c>
      <c r="AS132" s="120">
        <f>SUMIF($E$4:$E$122,"510",$AS$4:$AS$122)</f>
        <v>0</v>
      </c>
      <c r="AT132" s="120">
        <f>SUMIF($E$4:$E$122,"510",$AT$4:$AT$122)</f>
        <v>83018972</v>
      </c>
      <c r="AU132" s="120">
        <f>SUMIF($E$4:$E$122,"510",$AU$4:$AU$122)</f>
        <v>0</v>
      </c>
      <c r="AV132" s="120">
        <f>SUMIF($E$4:$E$122,"510",$AV$4:$AV$122)</f>
        <v>78922669</v>
      </c>
      <c r="AW132" s="120">
        <f>SUMIF($E$4:$E$122,"510",$AW$4:$AW$122)</f>
        <v>0</v>
      </c>
      <c r="AX132" s="120">
        <f>SUMIF($E$4:$E$122," 510",$AX$4:$AX$122)</f>
        <v>0</v>
      </c>
      <c r="AY132" s="120">
        <f>SUMIF($E$4:$E$122,"510",$AY$4:$AY$122)</f>
        <v>60868045</v>
      </c>
      <c r="AZ132" s="105">
        <f t="shared" si="117"/>
        <v>0.47570485573049537</v>
      </c>
      <c r="BA132" s="28">
        <f t="shared" si="118"/>
        <v>568966542</v>
      </c>
      <c r="BB132" s="123">
        <f>SUMIF($E$4:$E$122,"510",$BB$4:$BB$122)</f>
        <v>21228603</v>
      </c>
      <c r="BC132" s="123">
        <f>SUMIF($E$4:$E$122,"510",$BC$4:$BC$122)</f>
        <v>208996898</v>
      </c>
      <c r="BD132" s="123">
        <f>SUMIF($E$4:$E$122,"510",$BD$4:$BD$122)</f>
        <v>64023067</v>
      </c>
      <c r="BE132" s="123">
        <f>SUMIF($E$4:$E$122,"510",$BE$4:$BE$122)</f>
        <v>0</v>
      </c>
      <c r="BF132" s="123">
        <f>SUMIF($E$4:$E$122,"510",$BF$4:$BF$122)</f>
        <v>46127660</v>
      </c>
      <c r="BG132" s="123">
        <f>SUMIF($E$4:$E$122,"510",$BG$4:$BG$122)</f>
        <v>0</v>
      </c>
      <c r="BH132" s="123">
        <f>SUMIF($E$4:$E$122,"510",$BH$4:$BH$122)</f>
        <v>0</v>
      </c>
      <c r="BI132" s="123">
        <f>SUMIF($E$4:$E$122,"510",$BI$4:$BI$122)</f>
        <v>0</v>
      </c>
      <c r="BJ132" s="123">
        <f>SUMIF($E$4:$E$122,"510",$BJ$4:$BJ$122)</f>
        <v>0</v>
      </c>
      <c r="BK132" s="123">
        <f>SUMIF($E$4:$E$122,"510",$BK$4:$BK$122)</f>
        <v>0</v>
      </c>
      <c r="BL132" s="123">
        <f>SUMIF($E$4:$E$122,"510",$BL$4:$BL$122)</f>
        <v>0</v>
      </c>
      <c r="BM132" s="123">
        <f>SUMIF($E$4:$E$122,"510",$BM$4:$BM$122)</f>
        <v>0</v>
      </c>
      <c r="BN132" s="123">
        <f>SUMIF($E$4:$E$122,"510",$BN$4:$BN$122)</f>
        <v>0</v>
      </c>
      <c r="BO132" s="123">
        <f>SUMIF($E$4:$E$122,"510",$BO$4:$BO$122)</f>
        <v>0</v>
      </c>
      <c r="BP132" s="123">
        <f>SUMIF($E$4:$E$122,"510",$BP$4:$BP$122)</f>
        <v>0</v>
      </c>
      <c r="BQ132" s="123">
        <f>SUMIF($E$4:$E$122,"510",$BQ$4:$BQ$122)</f>
        <v>84981028</v>
      </c>
      <c r="BR132" s="123">
        <f>SUMIF($E$4:$E$122,"510",$BR$4:$BR$122)</f>
        <v>37000000</v>
      </c>
      <c r="BS132" s="123">
        <f>SUMIF($E$4:$E$122,"510",$BS$4:$BS$122)</f>
        <v>39077331</v>
      </c>
      <c r="BT132" s="123">
        <f>SUMIF($E$4:$E$122,"510",$BT$4:$BT$122)</f>
        <v>0</v>
      </c>
      <c r="BU132" s="123">
        <f>SUMIF($E$4:$E$122,"510",$BU$4:$BU$122)</f>
        <v>0</v>
      </c>
      <c r="BV132" s="124">
        <f>SUMIF($E$4:$E$122,"510",$BV$4:$BV$122)</f>
        <v>67531955</v>
      </c>
      <c r="BW132" s="125">
        <f t="shared" si="119"/>
        <v>0.40710144688136995</v>
      </c>
      <c r="BX132" s="28">
        <f t="shared" si="120"/>
        <v>486913471</v>
      </c>
      <c r="BY132" s="120">
        <f>SUMIF($E$4:$E$122,"510",$BY$4:$BY$122)</f>
        <v>0</v>
      </c>
      <c r="BZ132" s="120">
        <f>SUMIF($E$4:$E$122,"510",$BZ$4:$BZ$122)</f>
        <v>207047207</v>
      </c>
      <c r="CA132" s="120">
        <f>SUMIF($E$4:$E$122,"510",$CA$4:$CA$122)</f>
        <v>0</v>
      </c>
      <c r="CB132" s="120">
        <f>SUMIF($E$4:$E$122,"510",$CB$4:$CB$122)</f>
        <v>0</v>
      </c>
      <c r="CC132" s="120">
        <f>SUMIF($E$4:$E$122,"510",$CC$4:$CC$122)</f>
        <v>107847048</v>
      </c>
      <c r="CD132" s="120">
        <f>SUMIF($E$4:$E$122,"510",$CD$4:$CD$122)</f>
        <v>0</v>
      </c>
      <c r="CE132" s="120">
        <f>SUMIF($E$4:$E$122,"510",$CE$4:$CE$122)</f>
        <v>0</v>
      </c>
      <c r="CF132" s="120">
        <f>SUMIF($E$4:$E$122,"510",$CF$4:$CF$122)</f>
        <v>0</v>
      </c>
      <c r="CG132" s="120">
        <f>SUMIF($E$4:$E$122,"510",$CG$4:$CG$122)</f>
        <v>0</v>
      </c>
      <c r="CH132" s="120">
        <f>SUMIF($E$4:$E$122,"510",$CH$4:$CH$122)</f>
        <v>0</v>
      </c>
      <c r="CI132" s="120">
        <f>SUMIF($E$4:$E$122,"510",$CI$4:$CI$122)</f>
        <v>0</v>
      </c>
      <c r="CJ132" s="120">
        <f>SUMIF($E$4:$E$122,"510",$CJ$4:$CJ$122)</f>
        <v>0</v>
      </c>
      <c r="CK132" s="120">
        <f>SUMIF($E$4:$E$122,"510",$CK$4:$CK$122)</f>
        <v>0</v>
      </c>
      <c r="CL132" s="120">
        <f>SUMIF($E$4:$E$122,"510",$CL$4:$CL$122)</f>
        <v>0</v>
      </c>
      <c r="CM132" s="120">
        <f>SUMIF($E$4:$E$122,"510",$CM$4:$CM$122)</f>
        <v>0</v>
      </c>
      <c r="CN132" s="120">
        <f>SUMIF($E$4:$E$122,"510",$CN$4:$CN$122)</f>
        <v>64018957</v>
      </c>
      <c r="CO132" s="120">
        <f>SUMIF($E$4:$E$122,"510",$CO$4:$CO$122)</f>
        <v>0</v>
      </c>
      <c r="CP132" s="120">
        <f>SUMIF($E$4:$E$122,"510",$CP$4:$CP$122)</f>
        <v>55949540</v>
      </c>
      <c r="CQ132" s="120">
        <f>SUMIF($E$4:$E$122,"510",$CQ$4:$CQ$122)</f>
        <v>0</v>
      </c>
      <c r="CR132" s="120">
        <f>SUMIF($E$4:$E$122,"510",$CR$4:$CR$122)</f>
        <v>0</v>
      </c>
      <c r="CS132" s="126">
        <f>SUMIF($E$4:$E$122,"510",$CS$4:$CS$122)</f>
        <v>52050719</v>
      </c>
      <c r="CT132" s="25">
        <f t="shared" si="121"/>
        <v>0.59289855311863005</v>
      </c>
      <c r="CU132" s="28">
        <f t="shared" si="122"/>
        <v>709136002</v>
      </c>
      <c r="CV132" s="123">
        <f>SUMIF($E$4:$E$122,"510",$CV$4:$CV$122)</f>
        <v>61228603</v>
      </c>
      <c r="CW132" s="123">
        <f>SUMIF($E$4:$E$122,"510",$CW$4:$CW$122)</f>
        <v>258350596</v>
      </c>
      <c r="CX132" s="123">
        <f>SUMIF($E$4:$E$122,"510",$CX$4:$CX$122)</f>
        <v>64023067</v>
      </c>
      <c r="CY132" s="123">
        <f>SUMIF($E$4:$E$122,"510",$CY$4:$CY$122)</f>
        <v>0</v>
      </c>
      <c r="CZ132" s="123">
        <f>SUMIF($E$4:$E$122,"510",$CZ$4:$CZ$122)</f>
        <v>46152952</v>
      </c>
      <c r="DA132" s="123">
        <f>SUMIF($E$4:$E$122,"510",$DA$4:$DA$122)</f>
        <v>0</v>
      </c>
      <c r="DB132" s="123">
        <f>SUMIF($E$4:$E$122,"510",$DB$4:$DB$122)</f>
        <v>0</v>
      </c>
      <c r="DC132" s="123">
        <f>SUMIF($E$4:$E$122,"510",$DC$4:$DC$122)</f>
        <v>0</v>
      </c>
      <c r="DD132" s="123">
        <f>SUMIF($E$4:$E$122,"510",$DD$4:$DD$122)</f>
        <v>0</v>
      </c>
      <c r="DE132" s="127">
        <f>SUMIF($E$4:$E$122,"510",$DE$4:$DE$122)</f>
        <v>0</v>
      </c>
      <c r="DF132" s="127">
        <f>SUMIF($E$4:$E$122,"510",$DF$4:$DF$122)</f>
        <v>0</v>
      </c>
      <c r="DG132" s="127">
        <f>SUMIF($E$4:$E$122,"510",$DG$4:$DG$122)</f>
        <v>0</v>
      </c>
      <c r="DH132" s="127">
        <f>SUMIF($E$4:$E$122,"510",$DH$4:$DH$122)</f>
        <v>0</v>
      </c>
      <c r="DI132" s="127">
        <f>SUMIF($E$4:$E$122,"510",$DI$4:$DI$122)</f>
        <v>0</v>
      </c>
      <c r="DJ132" s="127">
        <f>SUMIF($E$4:$E$122,"510",$DJ$4:$DJ$122)</f>
        <v>0</v>
      </c>
      <c r="DK132" s="127">
        <f>SUMIF($E$4:$E$122,"510",$DK$4:$DK$122)</f>
        <v>103981043</v>
      </c>
      <c r="DL132" s="127">
        <f>SUMIF($E$4:$E$122,"510",$DL$4:$DL$122)</f>
        <v>37000000</v>
      </c>
      <c r="DM132" s="127">
        <f>SUMIF($E$4:$E$122,"510",$DM$4:$DM$122)</f>
        <v>62050460</v>
      </c>
      <c r="DN132" s="127">
        <f>SUMIF($E$4:$E$122,"510",$DN$4:$DN$122)</f>
        <v>0</v>
      </c>
      <c r="DO132" s="127">
        <f>SUMIF($E$4:$E$122,"510",$DO$4:$DO$122)</f>
        <v>0</v>
      </c>
      <c r="DP132" s="127">
        <f>SUMIF($E$4:$E$122,"510",$DP$4:$DP$122)</f>
        <v>76349281</v>
      </c>
      <c r="DR132" s="165" t="s">
        <v>389</v>
      </c>
      <c r="DS132" s="37">
        <f t="shared" si="126"/>
        <v>7639707331</v>
      </c>
      <c r="DT132" s="37">
        <f t="shared" si="124"/>
        <v>997063751</v>
      </c>
      <c r="DU132" s="169">
        <f t="shared" si="125"/>
        <v>0.13051072610519612</v>
      </c>
    </row>
    <row r="133" spans="3:125" x14ac:dyDescent="0.25">
      <c r="C133" s="130"/>
      <c r="D133" s="118" t="s">
        <v>369</v>
      </c>
      <c r="E133" s="111">
        <v>520</v>
      </c>
      <c r="F133" s="119"/>
      <c r="G133" s="120">
        <f>SUMIF($E$4:$E$122,"520",$G$4:$G$122)</f>
        <v>3546477804</v>
      </c>
      <c r="H133" s="121">
        <f>SUMIF($E$4:$E$122,"520",$H$4:$H$122)</f>
        <v>0</v>
      </c>
      <c r="I133" s="121">
        <f>SUMIF($E$4:$E$122,"520",$I$4:$I$122)</f>
        <v>525230000</v>
      </c>
      <c r="J133" s="121">
        <f>SUMIF($E$4:$E$123,"520",$J$4:$J$123)</f>
        <v>0</v>
      </c>
      <c r="K133" s="120">
        <f>SUMIF($E$4:$E$122,"520",$K$4:$K$122)</f>
        <v>0</v>
      </c>
      <c r="L133" s="119">
        <f>SUMIF($E$4:$E$122,"520",$L$4:$L$122)</f>
        <v>6000000</v>
      </c>
      <c r="M133" s="119">
        <f>SUMIF($E$4:$E$122,"520",$M$4:$M$122)</f>
        <v>0</v>
      </c>
      <c r="N133" s="119">
        <f>SUMIF($E$4:$E$122,"520",$N$4:$N$122)</f>
        <v>0</v>
      </c>
      <c r="O133" s="119">
        <f>SUMIF($E$4:$E$122,"520",$O$4:$O$122)</f>
        <v>0</v>
      </c>
      <c r="P133" s="119">
        <f>SUMIF($E$4:$E$122,"520",$P$4:$P$122)</f>
        <v>0</v>
      </c>
      <c r="Q133" s="119">
        <f>SUMIF($E$4:$E$122,"520",$Q$4:$Q$122)</f>
        <v>0</v>
      </c>
      <c r="R133" s="119">
        <f>SUMIF($E$4:$E$122,"520",$R$4:$R$122)</f>
        <v>0</v>
      </c>
      <c r="S133" s="119">
        <f>SUMIF($E$4:$E$122,"520",$S$4:$S$122)</f>
        <v>0</v>
      </c>
      <c r="T133" s="119">
        <f>SUMIF($E$4:$E$122,"520",$T$4:$T$122)</f>
        <v>0</v>
      </c>
      <c r="U133" s="119">
        <f>SUMIF($E$4:$E$122,"520",$U$4:$U$122)</f>
        <v>0</v>
      </c>
      <c r="V133" s="119">
        <f>SUMIF($E$4:$E$122,"520",$V$4:$V$122)</f>
        <v>2000000000</v>
      </c>
      <c r="W133" s="119">
        <f>SUMIF($E$4:$E$122,"520",$W$4:$W$122)</f>
        <v>160000000</v>
      </c>
      <c r="X133" s="119">
        <f>SUMIF($E$4:$E$122,"520",$X$4:$X$122)</f>
        <v>0</v>
      </c>
      <c r="Y133" s="119">
        <f>SUMIF($E$4:$E$122,"520",$Y$4:$Y$122)</f>
        <v>350000000</v>
      </c>
      <c r="Z133" s="119">
        <f>SUMIF($E$4:$E$115,"520",$Z$4:$Z$115)</f>
        <v>0</v>
      </c>
      <c r="AA133" s="119"/>
      <c r="AB133" s="119">
        <f>SUMIF($E$4:$E$122,"520",$AB$4:$AB$122)</f>
        <v>505247804</v>
      </c>
      <c r="AC133" s="122">
        <f t="shared" si="116"/>
        <v>0.61255537692912632</v>
      </c>
      <c r="AD133" s="120">
        <f>SUMIF($E$4:$E$122,"520",$AD$4:$AD$122)</f>
        <v>2172414048</v>
      </c>
      <c r="AE133" s="120">
        <f>SUMIF($E$4:$E$122,"520",$AE$4:$AE$122)</f>
        <v>0</v>
      </c>
      <c r="AF133" s="120">
        <f>SUMIF($E$4:$E$122,"520",$AF$4:$AF$122)</f>
        <v>259086205</v>
      </c>
      <c r="AG133" s="120">
        <f>SUMIF($E$4:$E$122,"520",$AG$4:$AG$122)</f>
        <v>0</v>
      </c>
      <c r="AH133" s="120">
        <f>SUMIF($E$4:$E$122,"520",$AH$4:$AH$122)</f>
        <v>0</v>
      </c>
      <c r="AI133" s="120">
        <f>SUMIF($E$4:$E$122,"520",$AI$4:$AI$122)</f>
        <v>0</v>
      </c>
      <c r="AJ133" s="120">
        <f>SUMIF($E$4:$E$122,"520",$AJ$4:$AJ$122)</f>
        <v>0</v>
      </c>
      <c r="AK133" s="120">
        <f>SUMIF($E$4:$E$122,"520",$AK$4:$AK$122)</f>
        <v>0</v>
      </c>
      <c r="AL133" s="120">
        <f>SUMIF($E$4:$E$122,"520",$AL$4:$AL$122)</f>
        <v>0</v>
      </c>
      <c r="AM133" s="120">
        <f>SUMIF($E$4:$E$122,"520",$AM$4:$AM$122)</f>
        <v>0</v>
      </c>
      <c r="AN133" s="120">
        <f>SUMIF($E$4:$E$122,"520",$AN$4:$AN$122)</f>
        <v>0</v>
      </c>
      <c r="AO133" s="120">
        <f>SUMIF($E$4:$E$122,"520",$AO$4:$AO$122)</f>
        <v>0</v>
      </c>
      <c r="AP133" s="120">
        <f>SUMIF($E$4:$E$122,"520",$AP$4:$AP$122)</f>
        <v>0</v>
      </c>
      <c r="AQ133" s="120">
        <f>SUMIF($E$4:$E$122,"520",$AQ$4:$AQ$122)</f>
        <v>0</v>
      </c>
      <c r="AR133" s="120">
        <f>SUMIF($E$4:$E$122,"520",$AR$4:$AR$122)</f>
        <v>0</v>
      </c>
      <c r="AS133" s="120">
        <f>SUMIF($E$4:$E$122,"520",$AS$4:$AS$122)</f>
        <v>1463617711</v>
      </c>
      <c r="AT133" s="120">
        <f>SUMIF($E$4:$E$122,"520",$AT$4:$AT$122)</f>
        <v>37422752</v>
      </c>
      <c r="AU133" s="120">
        <f>SUMIF($E$4:$E$122,"520",$AU$4:$AU$122)</f>
        <v>0</v>
      </c>
      <c r="AV133" s="120">
        <f>SUMIF($E$4:$E$122,"520",$AV$4:$AV$122)</f>
        <v>48240339</v>
      </c>
      <c r="AW133" s="120">
        <f>SUMIF($E$4:$E$122,"520",$AW$4:$AW$122)</f>
        <v>0</v>
      </c>
      <c r="AX133" s="120">
        <f>SUMIF($E$4:$E$122,"520",$AX$4:$AX$122)</f>
        <v>0</v>
      </c>
      <c r="AY133" s="120">
        <f>SUMIF($E$4:$E$122,"520",$AY$4:$AY$122)</f>
        <v>364047041</v>
      </c>
      <c r="AZ133" s="105">
        <f t="shared" si="117"/>
        <v>0.38744462307087368</v>
      </c>
      <c r="BA133" s="28">
        <f t="shared" si="118"/>
        <v>1374063756</v>
      </c>
      <c r="BB133" s="123">
        <f>SUMIF($E$4:$E$122,"520",$BB$4:$BB$122)</f>
        <v>0</v>
      </c>
      <c r="BC133" s="123">
        <f>SUMIF($E$4:$E$122,"520",$BC$4:$BC$122)</f>
        <v>266143795</v>
      </c>
      <c r="BD133" s="123">
        <f>SUMIF($E$4:$E$122,"520",$BD$4:$BD$122)</f>
        <v>0</v>
      </c>
      <c r="BE133" s="123">
        <f>SUMIF($E$4:$E$122,"520",$BE$4:$BE$122)</f>
        <v>0</v>
      </c>
      <c r="BF133" s="123">
        <f>SUMIF($E$4:$E$122,"520",$BF$4:$BF$122)</f>
        <v>6000000</v>
      </c>
      <c r="BG133" s="123">
        <f>SUMIF($E$4:$E$122,"520",$BG$4:$BG$122)</f>
        <v>0</v>
      </c>
      <c r="BH133" s="123">
        <f>SUMIF($E$4:$E$122,"520",$BH$4:$BH$122)</f>
        <v>0</v>
      </c>
      <c r="BI133" s="123">
        <f>SUMIF($E$4:$E$122,"520",$BI$4:$BI$122)</f>
        <v>0</v>
      </c>
      <c r="BJ133" s="123">
        <f>SUMIF($E$4:$E$122,"520",$BJ$4:$BJ$122)</f>
        <v>0</v>
      </c>
      <c r="BK133" s="123">
        <f>SUMIF($E$4:$E$122,"520",$BK$4:$BK$122)</f>
        <v>0</v>
      </c>
      <c r="BL133" s="123">
        <f>SUMIF($E$4:$E$122,"520",$BL$4:$BL$122)</f>
        <v>0</v>
      </c>
      <c r="BM133" s="123">
        <f>SUMIF($E$4:$E$122,"520",$BM$4:$BM$122)</f>
        <v>0</v>
      </c>
      <c r="BN133" s="123">
        <f>SUMIF($E$4:$E$122,"520",$BN$4:$BN$122)</f>
        <v>0</v>
      </c>
      <c r="BO133" s="123">
        <f>SUMIF($E$4:$E$122,"520",$BO$4:$BO$122)</f>
        <v>0</v>
      </c>
      <c r="BP133" s="123">
        <f>SUMIF($E$4:$E$122,"520",$BP$4:$BP$122)</f>
        <v>536382289</v>
      </c>
      <c r="BQ133" s="123">
        <f>SUMIF($E$4:$E$122,"520",$BQ$4:$BQ$122)</f>
        <v>122577248</v>
      </c>
      <c r="BR133" s="123">
        <f>SUMIF($E$4:$E$122,"520",$BR$4:$BR$122)</f>
        <v>0</v>
      </c>
      <c r="BS133" s="123">
        <f>SUMIF($E$4:$E$122,"520",$BS$4:$BS$122)</f>
        <v>301759661</v>
      </c>
      <c r="BT133" s="123">
        <f>SUMIF($E$4:$E$122,"520",$BT$4:$BT$122)</f>
        <v>0</v>
      </c>
      <c r="BU133" s="123">
        <f>SUMIF($E$4:$E$122,"520",$BU$4:$BU$122)</f>
        <v>0</v>
      </c>
      <c r="BV133" s="124">
        <f>SUMIF($E$4:$E$122,"520",$BV$4:$BV$122)</f>
        <v>141200763</v>
      </c>
      <c r="BW133" s="125">
        <f t="shared" si="119"/>
        <v>0.53587683105093531</v>
      </c>
      <c r="BX133" s="28">
        <f t="shared" si="120"/>
        <v>1900475287</v>
      </c>
      <c r="BY133" s="120">
        <f>SUMIF($E$4:$E$122,"520",$BY$4:$BY$122)</f>
        <v>0</v>
      </c>
      <c r="BZ133" s="120">
        <f>SUMIF($E$4:$E$122,"520",$BZ$4:$BZ$122)</f>
        <v>182496441</v>
      </c>
      <c r="CA133" s="120">
        <f>SUMIF($E$4:$E$122,"520",$CA$4:$CA$122)</f>
        <v>0</v>
      </c>
      <c r="CB133" s="120">
        <f>SUMIF($E$4:$E$122,"520",$CB$4:$CB$122)</f>
        <v>0</v>
      </c>
      <c r="CC133" s="120">
        <f>SUMIF($E$4:$E$122,"520",$CC$4:$CC$122)</f>
        <v>0</v>
      </c>
      <c r="CD133" s="120">
        <f>SUMIF($E$4:$E$122,"520",$CD$4:$CD$122)</f>
        <v>0</v>
      </c>
      <c r="CE133" s="120">
        <f>SUMIF($E$4:$E$122,"520",$CE$4:$CE$122)</f>
        <v>0</v>
      </c>
      <c r="CF133" s="120">
        <f>SUMIF($E$4:$E$122,"520",$CF$4:$CF$122)</f>
        <v>0</v>
      </c>
      <c r="CG133" s="120">
        <f>SUMIF($E$4:$E$122,"520",$CG$4:$CG$122)</f>
        <v>0</v>
      </c>
      <c r="CH133" s="120">
        <f>SUMIF($E$4:$E$122,"520",$CH$4:$CH$122)</f>
        <v>0</v>
      </c>
      <c r="CI133" s="120">
        <f>SUMIF($E$4:$E$122,"520",$CI$4:$CI$122)</f>
        <v>0</v>
      </c>
      <c r="CJ133" s="120">
        <f>SUMIF($E$4:$E$122,"520",$CJ$4:$CJ$122)</f>
        <v>0</v>
      </c>
      <c r="CK133" s="120">
        <f>SUMIF($E$4:$E$122,"520",$CK$4:$CK$122)</f>
        <v>0</v>
      </c>
      <c r="CL133" s="120">
        <f>SUMIF($E$4:$E$122,"520",$CL$4:$CL$122)</f>
        <v>0</v>
      </c>
      <c r="CM133" s="120">
        <f>SUMIF($E$4:$E$122,"520",$CM$4:$CM$122)</f>
        <v>1348494764</v>
      </c>
      <c r="CN133" s="120">
        <f>SUMIF($E$4:$E$122,"520",$CN$4:$CN$122)</f>
        <v>30541472</v>
      </c>
      <c r="CO133" s="120">
        <f>SUMIF($E$4:$E$122,"520",$CO$4:$CO$122)</f>
        <v>0</v>
      </c>
      <c r="CP133" s="120">
        <f>SUMIF($E$4:$E$122,"520",$CP$4:$CP$122)</f>
        <v>39993439</v>
      </c>
      <c r="CQ133" s="120">
        <f>SUMIF($E$4:$E$122,"520",$CQ$4:$CQ$122)</f>
        <v>0</v>
      </c>
      <c r="CR133" s="120">
        <f>SUMIF($E$4:$E$122,"520",$CR$4:$CR$122)</f>
        <v>0</v>
      </c>
      <c r="CS133" s="126">
        <f>SUMIF($E$4:$E$122,"520",$CS$4:$CS$122)</f>
        <v>298949171</v>
      </c>
      <c r="CT133" s="25">
        <f t="shared" si="121"/>
        <v>0.46412316894906469</v>
      </c>
      <c r="CU133" s="28">
        <f t="shared" si="122"/>
        <v>1646002517</v>
      </c>
      <c r="CV133" s="123">
        <f>SUMIF($E$4:$E$122,"520",$CV$4:$CV$122)</f>
        <v>0</v>
      </c>
      <c r="CW133" s="123">
        <f>SUMIF($E$4:$E$122,"520",$CW$4:$CW$122)</f>
        <v>342733559</v>
      </c>
      <c r="CX133" s="123">
        <f>SUMIF($E$4:$E$122,"520",$CX$4:$CX$122)</f>
        <v>0</v>
      </c>
      <c r="CY133" s="123">
        <f>SUMIF($E$4:$E$122,"520",$CY$4:$CY$122)</f>
        <v>0</v>
      </c>
      <c r="CZ133" s="123">
        <f>SUMIF($E$4:$E$122,"520",$CZ$4:$CZ$122)</f>
        <v>6000000</v>
      </c>
      <c r="DA133" s="123">
        <f>SUMIF($E$4:$E$122,"520",$DA$4:$DA$122)</f>
        <v>0</v>
      </c>
      <c r="DB133" s="123">
        <f>SUMIF($E$4:$E$122,"520",$DB$4:$DB$122)</f>
        <v>0</v>
      </c>
      <c r="DC133" s="123">
        <f>SUMIF($E$4:$E$122,"520",$DC$4:$DC$122)</f>
        <v>0</v>
      </c>
      <c r="DD133" s="123">
        <f>SUMIF($E$4:$E$122,"520",$DD$4:$DD$122)</f>
        <v>0</v>
      </c>
      <c r="DE133" s="127">
        <f>SUMIF($E$4:$E$122,"520",$DE$4:$DE$122)</f>
        <v>0</v>
      </c>
      <c r="DF133" s="127">
        <f>SUMIF($E$4:$E$122,"520",$DF$4:$DF$122)</f>
        <v>0</v>
      </c>
      <c r="DG133" s="127">
        <f>SUMIF($E$4:$E$122,"520",$DG$4:$DG$122)</f>
        <v>0</v>
      </c>
      <c r="DH133" s="127">
        <f>SUMIF($E$4:$E$122,"520",$DH$4:$DH$122)</f>
        <v>0</v>
      </c>
      <c r="DI133" s="127">
        <f>SUMIF($E$4:$E$122,"520",$DI$4:$DI$122)</f>
        <v>0</v>
      </c>
      <c r="DJ133" s="127">
        <f>SUMIF($E$4:$E$122,"520",$DJ$4:$DJ$122)</f>
        <v>651505236</v>
      </c>
      <c r="DK133" s="127">
        <f>SUMIF($E$4:$E$122,"520",$DK$4:$DK$122)</f>
        <v>129458528</v>
      </c>
      <c r="DL133" s="127">
        <f>SUMIF($E$4:$E$122,"520",$DL$4:$DL$122)</f>
        <v>0</v>
      </c>
      <c r="DM133" s="127">
        <f>SUMIF($E$4:$E$122,"520",$DM$4:$DM$122)</f>
        <v>310006561</v>
      </c>
      <c r="DN133" s="127">
        <f>SUMIF($E$4:$E$122,"520",$DN$4:$DN$122)</f>
        <v>0</v>
      </c>
      <c r="DO133" s="127">
        <f>SUMIF($E$4:$E$122,"520",$DO$4:$DO$122)</f>
        <v>0</v>
      </c>
      <c r="DP133" s="127">
        <f>SUMIF($E$4:$E$122,"520",$DP$4:$DP$122)</f>
        <v>206298633</v>
      </c>
      <c r="DR133" s="165" t="s">
        <v>390</v>
      </c>
      <c r="DS133" s="37">
        <f t="shared" si="126"/>
        <v>1196049473</v>
      </c>
      <c r="DT133" s="37">
        <f t="shared" si="124"/>
        <v>486913471</v>
      </c>
      <c r="DU133" s="169">
        <f t="shared" si="125"/>
        <v>0.40710144688136995</v>
      </c>
    </row>
    <row r="134" spans="3:125" hidden="1" x14ac:dyDescent="0.25">
      <c r="C134" s="130"/>
      <c r="D134" s="118" t="s">
        <v>370</v>
      </c>
      <c r="E134" s="111" t="s">
        <v>371</v>
      </c>
      <c r="F134" s="119"/>
      <c r="G134" s="120">
        <f>SUMIF($E$4:$E$122,"520-2",$G$4:$G$122)</f>
        <v>0</v>
      </c>
      <c r="H134" s="121"/>
      <c r="I134" s="121"/>
      <c r="J134" s="121"/>
      <c r="K134" s="120">
        <f>SUMIF($E$4:$E$122,"520-2",$K$4:$K$122)</f>
        <v>0</v>
      </c>
      <c r="L134" s="121"/>
      <c r="M134" s="121"/>
      <c r="N134" s="119">
        <f>SUMIF($E$4:$E$122,"520-2",$N$4:$N$122)</f>
        <v>0</v>
      </c>
      <c r="O134" s="121"/>
      <c r="P134" s="121"/>
      <c r="Q134" s="121"/>
      <c r="R134" s="121"/>
      <c r="S134" s="121"/>
      <c r="T134" s="121"/>
      <c r="U134" s="121"/>
      <c r="V134" s="121"/>
      <c r="W134" s="121"/>
      <c r="X134" s="119">
        <f>SUMIF($E$4:$E$122,"520-2",$X$4:$X$122)</f>
        <v>0</v>
      </c>
      <c r="Y134" s="119">
        <f>SUMIF($E$4:$E$122,"520-2",$Y$4:$Y$122)</f>
        <v>0</v>
      </c>
      <c r="Z134" s="119">
        <f>SUMIF($E$4:$E$115,"520-2",$Z$4:$Z$115)</f>
        <v>0</v>
      </c>
      <c r="AA134" s="121"/>
      <c r="AB134" s="119">
        <f>SUMIF($E$4:$E$122,"520-2",$AB$4:$AB$122)</f>
        <v>0</v>
      </c>
      <c r="AC134" s="122" t="e">
        <f t="shared" si="116"/>
        <v>#DIV/0!</v>
      </c>
      <c r="AD134" s="28">
        <f t="shared" ref="AD134" si="127">SUM(AE134:AY134)</f>
        <v>125000000</v>
      </c>
      <c r="AE134" s="120">
        <f>SUMIF($E$4:$E$122,"520-2",$AE$4:$AE$122)</f>
        <v>0</v>
      </c>
      <c r="AF134" s="120">
        <f>SUMIF($E$4:$E$122,"520-2",$AF$4:$AF$122)</f>
        <v>0</v>
      </c>
      <c r="AG134" s="120"/>
      <c r="AH134" s="120">
        <f>SUMIF($E$4:$E$122,"111",$AF$4:$AF$122)</f>
        <v>125000000</v>
      </c>
      <c r="AI134" s="120">
        <f>SUMIF($E$4:$E$122,"520-2",$AI$4:$AI$122)</f>
        <v>0</v>
      </c>
      <c r="AJ134" s="120">
        <f>SUMIF($E$4:$E$122,"520-2",$AJ$4:$AJ$122)</f>
        <v>0</v>
      </c>
      <c r="AK134" s="120">
        <f>SUMIF($E$4:$E$122,"520-2",$AK$4:$AK$122)</f>
        <v>0</v>
      </c>
      <c r="AL134" s="120">
        <f>SUMIF($E$4:$E$122,"520-2",$AL$4:$AL$122)</f>
        <v>0</v>
      </c>
      <c r="AM134" s="120">
        <f>SUMIF($E$4:$E$122,"520-2",$AM$4:$AM$122)</f>
        <v>0</v>
      </c>
      <c r="AN134" s="120">
        <f>SUMIF($E$4:$E$122,"520-2",$AN$4:$AN$122)</f>
        <v>0</v>
      </c>
      <c r="AO134" s="120">
        <f>SUMIF($E$4:$E$122,"520-2",$AO$4:$AO$122)</f>
        <v>0</v>
      </c>
      <c r="AP134" s="120">
        <f>SUMIF($E$4:$E$122,"520-2",$AP$4:$AP$122)</f>
        <v>0</v>
      </c>
      <c r="AQ134" s="120">
        <f>SUMIF($E$4:$E$122,"520-2",$AQ$4:$AQ$122)</f>
        <v>0</v>
      </c>
      <c r="AR134" s="120">
        <f>SUMIF($E$4:$E$122,"520-2",$AR$4:$AR$122)</f>
        <v>0</v>
      </c>
      <c r="AS134" s="120">
        <f>SUMIF($E$4:$E$122,"520-2",$AS$4:$AS$122)</f>
        <v>0</v>
      </c>
      <c r="AT134" s="120">
        <f>SUMIF($E$4:$E$122,"520-2",$AT$4:$AT$122)</f>
        <v>0</v>
      </c>
      <c r="AU134" s="120">
        <f>SUMIF($E$4:$E$122,"520-2",$AU$4:$AU$122)</f>
        <v>0</v>
      </c>
      <c r="AV134" s="120">
        <f>SUMIF($E$4:$E$122,"520-2",$AV$4:$AV$122)</f>
        <v>0</v>
      </c>
      <c r="AW134" s="120">
        <f>SUMIF($E$4:$E$122,"520-2",$AW$4:$AW$122)</f>
        <v>0</v>
      </c>
      <c r="AX134" s="120">
        <f>SUMIF($E$4:$E$122,"520-2",$AX$4:$AX$122)</f>
        <v>0</v>
      </c>
      <c r="AY134" s="120">
        <f>SUMIF($E$4:$E$122,"520-2",$AY$4:$AY$122)</f>
        <v>0</v>
      </c>
      <c r="AZ134" s="105" t="e">
        <f t="shared" si="117"/>
        <v>#DIV/0!</v>
      </c>
      <c r="BA134" s="28">
        <f t="shared" si="118"/>
        <v>0</v>
      </c>
      <c r="BB134" s="123"/>
      <c r="BC134" s="123"/>
      <c r="BD134" s="123"/>
      <c r="BE134" s="123"/>
      <c r="BF134" s="123">
        <f>SUMIF($E$4:$E$122,"520-2",$BF$4:$BF$122)</f>
        <v>0</v>
      </c>
      <c r="BG134" s="123"/>
      <c r="BH134" s="123"/>
      <c r="BI134" s="123"/>
      <c r="BJ134" s="123"/>
      <c r="BK134" s="123"/>
      <c r="BL134" s="123"/>
      <c r="BM134" s="123"/>
      <c r="BN134" s="123"/>
      <c r="BO134" s="123"/>
      <c r="BP134" s="123">
        <f>SUMIF($E$4:$E$122,"520-2",$BP$4:$BP$122)</f>
        <v>0</v>
      </c>
      <c r="BQ134" s="123"/>
      <c r="BR134" s="123"/>
      <c r="BS134" s="123">
        <f>SUMIF($E$4:$E$122,"520-2",$BS$4:$BS$122)</f>
        <v>0</v>
      </c>
      <c r="BT134" s="123">
        <f>SUMIF($E$4:$E$122,"520-2",$BT$4:$BT$122)</f>
        <v>0</v>
      </c>
      <c r="BU134" s="123">
        <f>SUMIF($E$4:$E$122,"520-2",$BU$4:$BU$122)</f>
        <v>0</v>
      </c>
      <c r="BV134" s="124">
        <f>SUMIF($E$4:$E$122,"520-2",$BV$4:$BV$122)</f>
        <v>0</v>
      </c>
      <c r="BW134" s="125" t="e">
        <f t="shared" si="119"/>
        <v>#DIV/0!</v>
      </c>
      <c r="BX134" s="28">
        <f t="shared" si="120"/>
        <v>32833600</v>
      </c>
      <c r="BY134" s="120">
        <f>SUMIF($E$4:$E$122,"520-2",$BY$4:$BY$122)</f>
        <v>0</v>
      </c>
      <c r="BZ134" s="120">
        <f>SUMIF($E$4:$E$122,"520-2",$BZ$4:$BZ$122)</f>
        <v>0</v>
      </c>
      <c r="CA134" s="120"/>
      <c r="CB134" s="120">
        <f>SUMIF($E$4:$E$122,"520-2",$CB$4:$CB$122)</f>
        <v>0</v>
      </c>
      <c r="CC134" s="120">
        <f>SUMIF($E$4:$E$122,"520-2",$CC$4:$CC$122)</f>
        <v>0</v>
      </c>
      <c r="CD134" s="120">
        <f>SUMIF($E$4:$E$122,"520-2",$CD$4:$CD$122)</f>
        <v>0</v>
      </c>
      <c r="CE134" s="120">
        <f>SUMIF($E$4:$E$122,"520-2",$CE$4:$CE$122)</f>
        <v>0</v>
      </c>
      <c r="CF134" s="120">
        <f>SUMIF($E$4:$E$122,"520-2",$CF$4:$CF$122)</f>
        <v>0</v>
      </c>
      <c r="CG134" s="120"/>
      <c r="CH134" s="120"/>
      <c r="CI134" s="120"/>
      <c r="CJ134" s="120"/>
      <c r="CK134" s="120"/>
      <c r="CL134" s="120">
        <f>SUMIF($E$4:$E$122,"520-2",$CL$4:$CL$122)</f>
        <v>0</v>
      </c>
      <c r="CM134" s="120">
        <f>SUMIF($E$4:$E$122,"520-2",$CM$4:$CM$122)</f>
        <v>0</v>
      </c>
      <c r="CN134" s="120"/>
      <c r="CO134" s="120"/>
      <c r="CP134" s="120">
        <f>SUMIF($E$4:$E$122,"111",$CP$4:$CP$122)</f>
        <v>0</v>
      </c>
      <c r="CQ134" s="120">
        <f>SUMIF($E$4:$E$122,"520-2",$CQ$4:$CQ$122)</f>
        <v>0</v>
      </c>
      <c r="CR134" s="120">
        <f>+'[3]ENERO 2017'!$H$908</f>
        <v>32833600</v>
      </c>
      <c r="CS134" s="126">
        <f>SUMIF($E$4:$E$122,"520-2",$CS$4:$CS$122)</f>
        <v>0</v>
      </c>
      <c r="CT134" s="25" t="e">
        <f t="shared" si="121"/>
        <v>#DIV/0!</v>
      </c>
      <c r="CU134" s="28">
        <f t="shared" si="122"/>
        <v>0</v>
      </c>
      <c r="CV134" s="124"/>
      <c r="CW134" s="124"/>
      <c r="CX134" s="124"/>
      <c r="CY134" s="124"/>
      <c r="CZ134" s="124"/>
      <c r="DA134" s="123"/>
      <c r="DB134" s="123"/>
      <c r="DC134" s="123"/>
      <c r="DD134" s="123"/>
      <c r="DE134" s="127"/>
      <c r="DF134" s="127"/>
      <c r="DG134" s="127"/>
      <c r="DH134" s="127"/>
      <c r="DI134" s="127"/>
      <c r="DJ134" s="127">
        <f>SUMIF($E$4:$E$122,"520-2",$DJ$4:$DJ$122)</f>
        <v>0</v>
      </c>
      <c r="DK134" s="127"/>
      <c r="DL134" s="127"/>
      <c r="DM134" s="127">
        <f>SUMIF($E$4:$E$122,"520-2",$DM$4:$DM$122)</f>
        <v>0</v>
      </c>
      <c r="DN134" s="127">
        <f>SUMIF($E$4:$E$122,"520-2",$DN$4:$DN$122)</f>
        <v>0</v>
      </c>
      <c r="DO134" s="127">
        <f>SUMIF($E$4:$E$122,"520-2",$DO$4:$DO$122)</f>
        <v>0</v>
      </c>
      <c r="DP134" s="127">
        <f>SUMIF($E$4:$E$122,"520-2",$DP$4:$DP$122)</f>
        <v>0</v>
      </c>
      <c r="DS134" s="37">
        <f t="shared" si="126"/>
        <v>3546477804</v>
      </c>
      <c r="DT134" s="37">
        <f t="shared" si="124"/>
        <v>1900475287</v>
      </c>
      <c r="DU134" s="169">
        <f t="shared" si="125"/>
        <v>0.53587683105093531</v>
      </c>
    </row>
    <row r="135" spans="3:125" ht="15.75" thickBot="1" x14ac:dyDescent="0.3">
      <c r="C135" s="176" t="s">
        <v>372</v>
      </c>
      <c r="D135" s="177"/>
      <c r="E135" s="132"/>
      <c r="F135" s="133"/>
      <c r="G135" s="134">
        <f>SUM(G127:G133)</f>
        <v>31837053487</v>
      </c>
      <c r="H135" s="134">
        <f t="shared" ref="H135:AB135" si="128">SUM(H127:H133)</f>
        <v>500683882</v>
      </c>
      <c r="I135" s="134">
        <f t="shared" si="128"/>
        <v>2882922911</v>
      </c>
      <c r="J135" s="134">
        <f t="shared" si="128"/>
        <v>290673084</v>
      </c>
      <c r="K135" s="134">
        <f t="shared" si="128"/>
        <v>12000000000</v>
      </c>
      <c r="L135" s="134">
        <f t="shared" si="128"/>
        <v>160000000</v>
      </c>
      <c r="M135" s="134">
        <f t="shared" si="128"/>
        <v>227821027</v>
      </c>
      <c r="N135" s="134">
        <f t="shared" si="128"/>
        <v>2111154640</v>
      </c>
      <c r="O135" s="134">
        <f t="shared" si="128"/>
        <v>301593520</v>
      </c>
      <c r="P135" s="134">
        <f t="shared" si="128"/>
        <v>276593520</v>
      </c>
      <c r="Q135" s="134">
        <f t="shared" si="128"/>
        <v>301593520</v>
      </c>
      <c r="R135" s="134">
        <f t="shared" si="128"/>
        <v>480000000</v>
      </c>
      <c r="S135" s="134">
        <f t="shared" si="128"/>
        <v>1940856</v>
      </c>
      <c r="T135" s="134">
        <f t="shared" si="128"/>
        <v>221734826</v>
      </c>
      <c r="U135" s="134">
        <f t="shared" si="128"/>
        <v>145276070</v>
      </c>
      <c r="V135" s="134">
        <f t="shared" si="128"/>
        <v>6119225925</v>
      </c>
      <c r="W135" s="134">
        <f t="shared" si="128"/>
        <v>1088378236</v>
      </c>
      <c r="X135" s="134">
        <f t="shared" si="128"/>
        <v>103081497</v>
      </c>
      <c r="Y135" s="134">
        <f t="shared" si="128"/>
        <v>1519582749</v>
      </c>
      <c r="Z135" s="134">
        <f t="shared" si="128"/>
        <v>1702623255</v>
      </c>
      <c r="AA135" s="134">
        <f t="shared" si="128"/>
        <v>53780728</v>
      </c>
      <c r="AB135" s="134">
        <f t="shared" si="128"/>
        <v>1348393241</v>
      </c>
      <c r="AC135" s="135">
        <f t="shared" si="116"/>
        <v>0.27792910272343757</v>
      </c>
      <c r="AD135" s="136">
        <f>SUM(AD127:AD133)</f>
        <v>8848443709</v>
      </c>
      <c r="AE135" s="136">
        <f t="shared" ref="AE135:AY135" si="129">SUM(AE127:AE133)</f>
        <v>298021182</v>
      </c>
      <c r="AF135" s="136">
        <f t="shared" si="129"/>
        <v>1906022727</v>
      </c>
      <c r="AG135" s="136">
        <f t="shared" si="129"/>
        <v>14782942</v>
      </c>
      <c r="AH135" s="136">
        <f t="shared" si="129"/>
        <v>0</v>
      </c>
      <c r="AI135" s="136">
        <f t="shared" si="129"/>
        <v>107872340</v>
      </c>
      <c r="AJ135" s="136">
        <f t="shared" si="129"/>
        <v>0</v>
      </c>
      <c r="AK135" s="136">
        <f t="shared" si="129"/>
        <v>664210910</v>
      </c>
      <c r="AL135" s="136">
        <f t="shared" si="129"/>
        <v>19081150</v>
      </c>
      <c r="AM135" s="136">
        <f t="shared" si="129"/>
        <v>26047800</v>
      </c>
      <c r="AN135" s="136">
        <f t="shared" si="129"/>
        <v>9169750</v>
      </c>
      <c r="AO135" s="136">
        <f t="shared" si="129"/>
        <v>58921834</v>
      </c>
      <c r="AP135" s="136">
        <f t="shared" si="129"/>
        <v>0</v>
      </c>
      <c r="AQ135" s="136">
        <f t="shared" si="129"/>
        <v>0</v>
      </c>
      <c r="AR135" s="136">
        <f t="shared" si="129"/>
        <v>0</v>
      </c>
      <c r="AS135" s="136">
        <f t="shared" si="129"/>
        <v>2737682618</v>
      </c>
      <c r="AT135" s="136">
        <f t="shared" si="129"/>
        <v>192229755</v>
      </c>
      <c r="AU135" s="136">
        <f t="shared" si="129"/>
        <v>0</v>
      </c>
      <c r="AV135" s="136">
        <f t="shared" si="129"/>
        <v>711075963</v>
      </c>
      <c r="AW135" s="136">
        <f t="shared" si="129"/>
        <v>1517397706</v>
      </c>
      <c r="AX135" s="136">
        <f t="shared" si="129"/>
        <v>0</v>
      </c>
      <c r="AY135" s="136">
        <f t="shared" si="129"/>
        <v>585927032</v>
      </c>
      <c r="AZ135" s="137">
        <f t="shared" si="117"/>
        <v>0.72207089727656237</v>
      </c>
      <c r="BA135" s="136">
        <f>SUM(BA127:BA133)</f>
        <v>22988609778</v>
      </c>
      <c r="BB135" s="136">
        <f t="shared" ref="BB135:BV135" si="130">SUM(BB127:BB133)</f>
        <v>202662700</v>
      </c>
      <c r="BC135" s="136">
        <f t="shared" si="130"/>
        <v>976900184</v>
      </c>
      <c r="BD135" s="136">
        <f t="shared" si="130"/>
        <v>275890142</v>
      </c>
      <c r="BE135" s="136">
        <f t="shared" si="130"/>
        <v>12000000000</v>
      </c>
      <c r="BF135" s="136">
        <f t="shared" si="130"/>
        <v>52127660</v>
      </c>
      <c r="BG135" s="136">
        <f t="shared" si="130"/>
        <v>227821027</v>
      </c>
      <c r="BH135" s="136">
        <f t="shared" si="130"/>
        <v>1446943730</v>
      </c>
      <c r="BI135" s="136">
        <f t="shared" si="130"/>
        <v>282512370</v>
      </c>
      <c r="BJ135" s="136">
        <f t="shared" si="130"/>
        <v>250545720</v>
      </c>
      <c r="BK135" s="136">
        <f t="shared" si="130"/>
        <v>292423770</v>
      </c>
      <c r="BL135" s="136">
        <f t="shared" si="130"/>
        <v>421078166</v>
      </c>
      <c r="BM135" s="136">
        <f t="shared" si="130"/>
        <v>1940856</v>
      </c>
      <c r="BN135" s="136">
        <f t="shared" si="130"/>
        <v>221734826</v>
      </c>
      <c r="BO135" s="136">
        <f t="shared" si="130"/>
        <v>145276070</v>
      </c>
      <c r="BP135" s="136">
        <f t="shared" si="130"/>
        <v>3381543307</v>
      </c>
      <c r="BQ135" s="136">
        <f t="shared" si="130"/>
        <v>896148481</v>
      </c>
      <c r="BR135" s="136">
        <f t="shared" si="130"/>
        <v>103081497</v>
      </c>
      <c r="BS135" s="136">
        <f t="shared" si="130"/>
        <v>808506786</v>
      </c>
      <c r="BT135" s="136">
        <f t="shared" si="130"/>
        <v>185225549</v>
      </c>
      <c r="BU135" s="136">
        <f t="shared" si="130"/>
        <v>53780728</v>
      </c>
      <c r="BV135" s="136">
        <f t="shared" si="130"/>
        <v>762466209</v>
      </c>
      <c r="BW135" s="138">
        <f t="shared" si="119"/>
        <v>0.21413365011255633</v>
      </c>
      <c r="BX135" s="139">
        <f>SUM(BX127:BX133)</f>
        <v>6817384472</v>
      </c>
      <c r="BY135" s="139">
        <f t="shared" ref="BY135:CS135" si="131">SUM(BY127:BY133)</f>
        <v>258021182</v>
      </c>
      <c r="BZ135" s="139">
        <f t="shared" si="131"/>
        <v>1160995085</v>
      </c>
      <c r="CA135" s="139">
        <f t="shared" si="131"/>
        <v>0</v>
      </c>
      <c r="CB135" s="139">
        <f t="shared" si="131"/>
        <v>0</v>
      </c>
      <c r="CC135" s="139">
        <f t="shared" si="131"/>
        <v>107847048</v>
      </c>
      <c r="CD135" s="139">
        <f t="shared" si="131"/>
        <v>0</v>
      </c>
      <c r="CE135" s="139">
        <f t="shared" si="131"/>
        <v>662247162</v>
      </c>
      <c r="CF135" s="139">
        <f t="shared" si="131"/>
        <v>17735950</v>
      </c>
      <c r="CG135" s="139">
        <f t="shared" si="131"/>
        <v>26047800</v>
      </c>
      <c r="CH135" s="139">
        <f t="shared" si="131"/>
        <v>9169750</v>
      </c>
      <c r="CI135" s="139">
        <f t="shared" si="131"/>
        <v>31733334</v>
      </c>
      <c r="CJ135" s="139">
        <f t="shared" si="131"/>
        <v>0</v>
      </c>
      <c r="CK135" s="139">
        <f t="shared" si="131"/>
        <v>0</v>
      </c>
      <c r="CL135" s="139">
        <f t="shared" si="131"/>
        <v>0</v>
      </c>
      <c r="CM135" s="139">
        <f t="shared" si="131"/>
        <v>1924652170</v>
      </c>
      <c r="CN135" s="139">
        <f t="shared" si="131"/>
        <v>149803615</v>
      </c>
      <c r="CO135" s="139">
        <f t="shared" si="131"/>
        <v>0</v>
      </c>
      <c r="CP135" s="139">
        <f t="shared" si="131"/>
        <v>540345479</v>
      </c>
      <c r="CQ135" s="139">
        <f t="shared" si="131"/>
        <v>1434924732</v>
      </c>
      <c r="CR135" s="139">
        <f t="shared" si="131"/>
        <v>0</v>
      </c>
      <c r="CS135" s="139">
        <f t="shared" si="131"/>
        <v>493861165</v>
      </c>
      <c r="CT135" s="140">
        <f t="shared" si="121"/>
        <v>0.78586634988744364</v>
      </c>
      <c r="CU135" s="134">
        <f ca="1">SUM(CU127:CU133)</f>
        <v>25019669015</v>
      </c>
      <c r="CV135" s="134">
        <f t="shared" ref="CV135:DP135" ca="1" si="132">SUM(CV127:CV133)</f>
        <v>242662700</v>
      </c>
      <c r="CW135" s="134">
        <f t="shared" si="132"/>
        <v>1721927826</v>
      </c>
      <c r="CX135" s="134">
        <f t="shared" si="132"/>
        <v>290673084</v>
      </c>
      <c r="CY135" s="134">
        <f t="shared" si="132"/>
        <v>12000000000</v>
      </c>
      <c r="CZ135" s="134">
        <f t="shared" si="132"/>
        <v>52152952</v>
      </c>
      <c r="DA135" s="134">
        <f t="shared" si="132"/>
        <v>227821027</v>
      </c>
      <c r="DB135" s="134">
        <f t="shared" si="132"/>
        <v>1448907478</v>
      </c>
      <c r="DC135" s="134">
        <f t="shared" si="132"/>
        <v>283857570</v>
      </c>
      <c r="DD135" s="134">
        <f t="shared" si="132"/>
        <v>250545720</v>
      </c>
      <c r="DE135" s="134">
        <f t="shared" si="132"/>
        <v>292423770</v>
      </c>
      <c r="DF135" s="134">
        <f t="shared" si="132"/>
        <v>448266666</v>
      </c>
      <c r="DG135" s="134">
        <f t="shared" si="132"/>
        <v>1940856</v>
      </c>
      <c r="DH135" s="134">
        <f t="shared" si="132"/>
        <v>221734826</v>
      </c>
      <c r="DI135" s="134">
        <f t="shared" si="132"/>
        <v>145276070</v>
      </c>
      <c r="DJ135" s="134">
        <f t="shared" si="132"/>
        <v>4194573755</v>
      </c>
      <c r="DK135" s="134">
        <f t="shared" si="132"/>
        <v>938574621</v>
      </c>
      <c r="DL135" s="134">
        <f t="shared" si="132"/>
        <v>103081497</v>
      </c>
      <c r="DM135" s="134">
        <f t="shared" si="132"/>
        <v>979237270</v>
      </c>
      <c r="DN135" s="134">
        <f t="shared" si="132"/>
        <v>267698523</v>
      </c>
      <c r="DO135" s="134">
        <f t="shared" si="132"/>
        <v>53780728</v>
      </c>
      <c r="DP135" s="134">
        <f t="shared" si="132"/>
        <v>854532076</v>
      </c>
      <c r="DR135" s="165" t="s">
        <v>391</v>
      </c>
      <c r="DS135" s="37">
        <f>+G133</f>
        <v>3546477804</v>
      </c>
      <c r="DT135" s="37">
        <f>+BX133</f>
        <v>1900475287</v>
      </c>
      <c r="DU135" s="169">
        <f>+BW133</f>
        <v>0.53587683105093531</v>
      </c>
    </row>
    <row r="136" spans="3:125" ht="15.75" thickTop="1" x14ac:dyDescent="0.25">
      <c r="G136" s="37"/>
      <c r="H136" s="37"/>
      <c r="I136" s="37"/>
      <c r="J136" s="37"/>
      <c r="K136" s="37"/>
      <c r="L136" s="37"/>
      <c r="M136" s="37"/>
      <c r="N136" s="37"/>
      <c r="O136" s="37"/>
      <c r="P136" s="37"/>
      <c r="Q136" s="37"/>
      <c r="R136" s="37"/>
      <c r="S136" s="37"/>
      <c r="T136" s="37"/>
      <c r="U136" s="37"/>
      <c r="V136" s="37"/>
      <c r="W136" s="37"/>
      <c r="X136" s="37"/>
      <c r="Y136" s="37"/>
      <c r="Z136" s="37"/>
      <c r="AA136" s="37"/>
      <c r="AB136" s="37"/>
      <c r="AD136" s="37"/>
      <c r="AE136" s="37"/>
      <c r="AF136" s="37"/>
      <c r="AG136" s="37"/>
      <c r="AH136" s="37"/>
      <c r="AI136" s="37"/>
      <c r="AJ136" s="37"/>
      <c r="AK136" s="37"/>
      <c r="AL136" s="37"/>
      <c r="AM136" s="37"/>
      <c r="AN136" s="37"/>
      <c r="AO136" s="37"/>
      <c r="AP136" s="37"/>
      <c r="AQ136" s="37"/>
      <c r="AR136" s="37"/>
      <c r="AS136" s="37"/>
      <c r="AT136" s="37"/>
      <c r="AU136" s="37"/>
      <c r="AV136" s="37"/>
      <c r="AW136" s="37"/>
      <c r="AX136" s="37"/>
      <c r="AY136" s="37"/>
      <c r="BA136" s="37"/>
      <c r="BB136" s="37"/>
      <c r="BC136" s="37"/>
      <c r="BD136" s="37"/>
      <c r="BE136" s="37"/>
      <c r="BF136" s="37"/>
      <c r="BG136" s="37"/>
      <c r="BH136" s="37"/>
      <c r="BI136" s="37"/>
      <c r="BJ136" s="37"/>
      <c r="BK136" s="37"/>
      <c r="BL136" s="37"/>
      <c r="BM136" s="37"/>
      <c r="BN136" s="37"/>
      <c r="BO136" s="37"/>
      <c r="BP136" s="37"/>
      <c r="BQ136" s="37"/>
      <c r="BR136" s="37"/>
      <c r="BS136" s="37"/>
      <c r="BT136" s="37"/>
      <c r="BU136" s="37"/>
      <c r="BV136" s="37"/>
      <c r="BX136" s="37"/>
      <c r="BY136" s="37"/>
      <c r="BZ136" s="37"/>
      <c r="CA136" s="37"/>
      <c r="CB136" s="37"/>
      <c r="CC136" s="37"/>
      <c r="CD136" s="37"/>
      <c r="CE136" s="37"/>
      <c r="CF136" s="37"/>
      <c r="CG136" s="37"/>
      <c r="CH136" s="37"/>
      <c r="CI136" s="37"/>
      <c r="CJ136" s="37"/>
      <c r="CK136" s="37"/>
      <c r="CL136" s="37"/>
      <c r="CM136" s="37"/>
      <c r="CN136" s="37"/>
      <c r="CO136" s="37"/>
      <c r="CP136" s="37"/>
      <c r="CQ136" s="37"/>
      <c r="CR136" s="37"/>
      <c r="CS136" s="37"/>
      <c r="CT136" s="37"/>
      <c r="CU136" s="37"/>
      <c r="CV136" s="37">
        <f t="shared" ref="CV136:DP136" ca="1" si="133">+CV125-CV135</f>
        <v>0</v>
      </c>
      <c r="CW136" s="37">
        <f t="shared" si="133"/>
        <v>0</v>
      </c>
      <c r="CX136" s="37">
        <f t="shared" si="133"/>
        <v>0</v>
      </c>
      <c r="CY136" s="37">
        <f t="shared" si="133"/>
        <v>0</v>
      </c>
      <c r="CZ136" s="37">
        <f t="shared" si="133"/>
        <v>0</v>
      </c>
      <c r="DA136" s="37">
        <f t="shared" si="133"/>
        <v>0</v>
      </c>
      <c r="DB136" s="37">
        <f t="shared" si="133"/>
        <v>0</v>
      </c>
      <c r="DC136" s="37">
        <f t="shared" si="133"/>
        <v>0</v>
      </c>
      <c r="DD136" s="37">
        <f t="shared" si="133"/>
        <v>0</v>
      </c>
      <c r="DE136" s="37">
        <f t="shared" si="133"/>
        <v>0</v>
      </c>
      <c r="DF136" s="37">
        <f t="shared" si="133"/>
        <v>0</v>
      </c>
      <c r="DG136" s="37">
        <f t="shared" si="133"/>
        <v>0</v>
      </c>
      <c r="DH136" s="37">
        <f t="shared" si="133"/>
        <v>0</v>
      </c>
      <c r="DI136" s="37">
        <f t="shared" si="133"/>
        <v>0</v>
      </c>
      <c r="DJ136" s="37">
        <f t="shared" si="133"/>
        <v>0</v>
      </c>
      <c r="DK136" s="37">
        <f t="shared" si="133"/>
        <v>0</v>
      </c>
      <c r="DL136" s="37">
        <f t="shared" si="133"/>
        <v>0</v>
      </c>
      <c r="DM136" s="37">
        <f t="shared" si="133"/>
        <v>0</v>
      </c>
      <c r="DN136" s="37">
        <f t="shared" si="133"/>
        <v>0</v>
      </c>
      <c r="DO136" s="37">
        <f t="shared" si="133"/>
        <v>0</v>
      </c>
      <c r="DP136" s="37">
        <f t="shared" si="133"/>
        <v>0</v>
      </c>
    </row>
    <row r="137" spans="3:125" x14ac:dyDescent="0.25">
      <c r="G137" s="37"/>
      <c r="H137" s="37"/>
      <c r="I137" s="37"/>
      <c r="J137" s="37"/>
      <c r="K137" s="37"/>
      <c r="L137" s="37"/>
      <c r="M137" s="37"/>
      <c r="N137" s="37"/>
      <c r="O137" s="37"/>
      <c r="P137" s="37"/>
      <c r="Q137" s="37"/>
      <c r="R137" s="37"/>
      <c r="S137" s="37"/>
      <c r="T137" s="37"/>
      <c r="U137" s="37"/>
      <c r="V137" s="37"/>
      <c r="W137" s="37"/>
      <c r="X137" s="37"/>
      <c r="Y137" s="37"/>
      <c r="Z137" s="37"/>
      <c r="AA137" s="37"/>
      <c r="AB137" s="37"/>
      <c r="AD137" s="37"/>
      <c r="AE137" s="37"/>
      <c r="AF137" s="37"/>
      <c r="AG137" s="37"/>
      <c r="AH137" s="37"/>
      <c r="AI137" s="37"/>
      <c r="AJ137" s="37"/>
      <c r="AK137" s="37"/>
      <c r="AL137" s="37"/>
      <c r="AM137" s="37"/>
      <c r="AN137" s="37"/>
      <c r="AO137" s="37"/>
      <c r="AP137" s="37"/>
      <c r="AQ137" s="37"/>
      <c r="AR137" s="37"/>
      <c r="AS137" s="37"/>
      <c r="AT137" s="37"/>
      <c r="AU137" s="37"/>
      <c r="AV137" s="37"/>
      <c r="AW137" s="37"/>
      <c r="AX137" s="37"/>
      <c r="AY137" s="37"/>
      <c r="BA137" s="37"/>
      <c r="BB137" s="37"/>
      <c r="BC137" s="37"/>
      <c r="BD137" s="37"/>
      <c r="BE137" s="37"/>
      <c r="BF137" s="37"/>
      <c r="BG137" s="37"/>
      <c r="BH137" s="37"/>
      <c r="BI137" s="37"/>
      <c r="BJ137" s="37"/>
      <c r="BK137" s="37"/>
      <c r="BL137" s="37"/>
      <c r="BM137" s="37"/>
      <c r="BN137" s="37"/>
      <c r="BO137" s="37"/>
      <c r="BP137" s="37"/>
      <c r="BQ137" s="37"/>
      <c r="BR137" s="37"/>
      <c r="BS137" s="37"/>
      <c r="BT137" s="37"/>
      <c r="BU137" s="37"/>
      <c r="BV137" s="37"/>
      <c r="BX137" s="37"/>
      <c r="BY137" s="37"/>
      <c r="BZ137" s="37"/>
      <c r="CA137" s="37"/>
      <c r="CB137" s="37"/>
      <c r="CC137" s="37"/>
      <c r="CD137" s="37"/>
      <c r="CE137" s="37"/>
      <c r="CF137" s="37"/>
      <c r="CG137" s="37"/>
      <c r="CH137" s="37"/>
      <c r="CI137" s="37"/>
      <c r="CJ137" s="37"/>
      <c r="CK137" s="37"/>
      <c r="CL137" s="37"/>
      <c r="CM137" s="37"/>
      <c r="CN137" s="37"/>
      <c r="CO137" s="37"/>
      <c r="CP137" s="37"/>
      <c r="CQ137" s="37"/>
      <c r="CR137" s="37"/>
      <c r="CS137" s="37"/>
      <c r="CT137" s="37"/>
      <c r="CU137" s="37"/>
      <c r="CV137" s="37"/>
      <c r="CW137" s="37"/>
      <c r="CX137" s="37"/>
      <c r="CY137" s="37"/>
      <c r="CZ137" s="37"/>
      <c r="DA137" s="37"/>
      <c r="DB137" s="37"/>
      <c r="DC137" s="37"/>
      <c r="DD137" s="37"/>
      <c r="DE137" s="37"/>
      <c r="DF137" s="37"/>
      <c r="DG137" s="37"/>
      <c r="DH137" s="37"/>
      <c r="DI137" s="37"/>
      <c r="DJ137" s="37"/>
      <c r="DK137" s="37"/>
      <c r="DL137" s="37"/>
      <c r="DM137" s="37"/>
      <c r="DN137" s="37"/>
      <c r="DO137" s="37"/>
      <c r="DP137" s="37"/>
      <c r="DR137" s="165" t="str">
        <f>+'[4]PLAN A ENERO 2017 (2)'!$DF$144</f>
        <v xml:space="preserve">       TOTAL</v>
      </c>
      <c r="DS137" s="37">
        <f>DS128+DS129+DS130+DS131+DS132+DS133+DS135</f>
        <v>31837053487</v>
      </c>
      <c r="DT137" s="37">
        <f>DT128+DT129+DT130+DT131+DT132+DT133+DT135</f>
        <v>6817384472</v>
      </c>
      <c r="DU137" s="169">
        <f>+BW135</f>
        <v>0.21413365011255633</v>
      </c>
    </row>
    <row r="138" spans="3:125" x14ac:dyDescent="0.25">
      <c r="F138" s="37"/>
      <c r="G138" s="37"/>
      <c r="H138" s="37"/>
      <c r="I138" s="37"/>
      <c r="J138" s="37"/>
      <c r="K138" s="37"/>
      <c r="L138" s="37"/>
      <c r="M138" s="37"/>
      <c r="N138" s="37"/>
      <c r="O138" s="37"/>
      <c r="P138" s="37"/>
      <c r="Q138" s="37"/>
      <c r="R138" s="37"/>
      <c r="S138" s="37"/>
      <c r="T138" s="37"/>
      <c r="U138" s="37"/>
      <c r="V138" s="37"/>
      <c r="W138" s="37"/>
      <c r="X138" s="37"/>
      <c r="Y138" s="37"/>
      <c r="Z138" s="37"/>
      <c r="AA138" s="37"/>
      <c r="AB138" s="37"/>
      <c r="AD138" s="37"/>
      <c r="AE138" s="37"/>
      <c r="AF138" s="37"/>
      <c r="AG138" s="37"/>
      <c r="AH138" s="37"/>
      <c r="AI138" s="37"/>
      <c r="AJ138" s="37"/>
      <c r="AK138" s="37"/>
      <c r="AL138" s="37"/>
      <c r="AM138" s="37"/>
      <c r="AN138" s="37"/>
      <c r="AO138" s="37"/>
      <c r="AP138" s="37"/>
      <c r="AQ138" s="37"/>
      <c r="AR138" s="37"/>
      <c r="AS138" s="37"/>
      <c r="AT138" s="37"/>
      <c r="AU138" s="37"/>
      <c r="AV138" s="37"/>
      <c r="AW138" s="37"/>
      <c r="AX138" s="37"/>
      <c r="AY138" s="37"/>
      <c r="BA138" s="37"/>
      <c r="BB138" s="37"/>
      <c r="BC138" s="37"/>
      <c r="BD138" s="37"/>
      <c r="BE138" s="37"/>
      <c r="BF138" s="37"/>
      <c r="BG138" s="37"/>
      <c r="BH138" s="37"/>
      <c r="BI138" s="37"/>
      <c r="BJ138" s="37"/>
      <c r="BK138" s="37"/>
      <c r="BL138" s="37"/>
      <c r="BM138" s="37"/>
      <c r="BN138" s="37"/>
      <c r="BO138" s="37"/>
      <c r="BP138" s="37"/>
      <c r="BQ138" s="37"/>
      <c r="BR138" s="37"/>
      <c r="BS138" s="37"/>
      <c r="BT138" s="37"/>
      <c r="BU138" s="37"/>
      <c r="BV138" s="37"/>
      <c r="BX138" s="37"/>
      <c r="BY138" s="37"/>
      <c r="BZ138" s="37"/>
      <c r="CA138" s="37"/>
      <c r="CB138" s="37"/>
      <c r="CC138" s="37"/>
      <c r="CD138" s="37"/>
      <c r="CE138" s="37"/>
      <c r="CF138" s="37"/>
      <c r="CG138" s="37"/>
      <c r="CH138" s="37"/>
      <c r="CI138" s="37"/>
      <c r="CJ138" s="37"/>
      <c r="CK138" s="37"/>
      <c r="CL138" s="37"/>
      <c r="CM138" s="37"/>
      <c r="CN138" s="37"/>
      <c r="CO138" s="37"/>
      <c r="CP138" s="37"/>
      <c r="CQ138" s="37"/>
      <c r="CR138" s="37"/>
      <c r="CS138" s="37"/>
      <c r="CT138" s="37"/>
      <c r="CU138" s="37"/>
      <c r="CV138" s="37"/>
      <c r="CW138" s="37"/>
      <c r="CX138" s="37"/>
      <c r="CY138" s="37"/>
      <c r="CZ138" s="37"/>
      <c r="DA138" s="37"/>
      <c r="DB138" s="37"/>
      <c r="DC138" s="37"/>
      <c r="DD138" s="37"/>
      <c r="DE138" s="37"/>
      <c r="DF138" s="37"/>
      <c r="DG138" s="37"/>
      <c r="DH138" s="37"/>
      <c r="DI138" s="37"/>
      <c r="DJ138" s="37"/>
      <c r="DK138" s="37"/>
      <c r="DL138" s="37"/>
      <c r="DM138" s="37"/>
      <c r="DN138" s="37"/>
      <c r="DO138" s="37"/>
      <c r="DP138" s="37"/>
    </row>
    <row r="139" spans="3:125" x14ac:dyDescent="0.25">
      <c r="C139" s="260"/>
      <c r="D139" s="142"/>
      <c r="E139" s="143"/>
      <c r="F139" s="144"/>
      <c r="G139" s="145"/>
      <c r="AD139" s="37"/>
      <c r="AT139" s="37"/>
    </row>
    <row r="140" spans="3:125" x14ac:dyDescent="0.25">
      <c r="D140" s="142"/>
      <c r="F140" s="37"/>
      <c r="G140" s="145"/>
      <c r="H140" s="37"/>
      <c r="AB140" s="37"/>
      <c r="AF140" s="37"/>
      <c r="AG140" s="37"/>
      <c r="AH140" s="37"/>
      <c r="BX140" s="37"/>
      <c r="CB140" s="37"/>
    </row>
    <row r="141" spans="3:125" x14ac:dyDescent="0.25">
      <c r="D141" s="142"/>
      <c r="F141" s="37"/>
      <c r="G141" s="145"/>
      <c r="X141" s="37"/>
      <c r="AD141" s="37"/>
      <c r="AF141" s="37"/>
      <c r="AG141" s="37"/>
      <c r="AH141" s="37"/>
      <c r="BX141" s="37"/>
    </row>
    <row r="142" spans="3:125" x14ac:dyDescent="0.25">
      <c r="D142" s="146"/>
      <c r="F142" s="37"/>
      <c r="G142" s="145"/>
      <c r="AF142" s="37"/>
      <c r="AG142" s="37"/>
      <c r="AH142" s="37"/>
    </row>
    <row r="143" spans="3:125" x14ac:dyDescent="0.25">
      <c r="D143" s="146"/>
      <c r="F143" s="37"/>
      <c r="AF143" s="37"/>
      <c r="AG143" s="37"/>
      <c r="AH143" s="37"/>
    </row>
    <row r="144" spans="3:125" x14ac:dyDescent="0.25">
      <c r="D144" s="147"/>
      <c r="E144" s="148"/>
      <c r="F144" s="149"/>
      <c r="Z144" s="37"/>
      <c r="AD144" s="37"/>
      <c r="AF144" s="37"/>
      <c r="AG144" s="37"/>
      <c r="AH144" s="37"/>
    </row>
    <row r="145" spans="6:34" x14ac:dyDescent="0.25">
      <c r="F145" s="37"/>
      <c r="G145" s="37"/>
      <c r="I145" s="37"/>
      <c r="AF145" s="37"/>
      <c r="AG145" s="37"/>
      <c r="AH145" s="37"/>
    </row>
    <row r="146" spans="6:34" x14ac:dyDescent="0.25">
      <c r="AF146" s="37"/>
      <c r="AG146" s="37"/>
      <c r="AH146" s="37"/>
    </row>
    <row r="147" spans="6:34" x14ac:dyDescent="0.25">
      <c r="AF147" s="37"/>
      <c r="AG147" s="37"/>
    </row>
    <row r="148" spans="6:34" x14ac:dyDescent="0.25">
      <c r="AF148" s="37"/>
      <c r="AG148" s="37"/>
    </row>
    <row r="149" spans="6:34" x14ac:dyDescent="0.25">
      <c r="AH149" s="37"/>
    </row>
  </sheetData>
  <mergeCells count="71">
    <mergeCell ref="Q1:Q3"/>
    <mergeCell ref="C1:F1"/>
    <mergeCell ref="G1:G3"/>
    <mergeCell ref="H1:H3"/>
    <mergeCell ref="I1:I3"/>
    <mergeCell ref="J1:J3"/>
    <mergeCell ref="K1:K3"/>
    <mergeCell ref="L1:L3"/>
    <mergeCell ref="M1:M3"/>
    <mergeCell ref="N1:N3"/>
    <mergeCell ref="O1:O3"/>
    <mergeCell ref="P1:P3"/>
    <mergeCell ref="S1:S3"/>
    <mergeCell ref="T1:T3"/>
    <mergeCell ref="U1:U3"/>
    <mergeCell ref="V1:V3"/>
    <mergeCell ref="W1:W3"/>
    <mergeCell ref="AZ1:BA2"/>
    <mergeCell ref="BW1:BX2"/>
    <mergeCell ref="CT1:CU2"/>
    <mergeCell ref="A2:A3"/>
    <mergeCell ref="B2:B3"/>
    <mergeCell ref="C2:C3"/>
    <mergeCell ref="D2:D3"/>
    <mergeCell ref="E2:E3"/>
    <mergeCell ref="F2:F3"/>
    <mergeCell ref="X1:X3"/>
    <mergeCell ref="Y1:Y3"/>
    <mergeCell ref="Z1:Z3"/>
    <mergeCell ref="AA1:AA3"/>
    <mergeCell ref="AB1:AB3"/>
    <mergeCell ref="AC1:AD2"/>
    <mergeCell ref="R1:R3"/>
    <mergeCell ref="B59:B60"/>
    <mergeCell ref="B4:B8"/>
    <mergeCell ref="B9:B13"/>
    <mergeCell ref="B14:B17"/>
    <mergeCell ref="B29:B31"/>
    <mergeCell ref="B32:B33"/>
    <mergeCell ref="B35:E35"/>
    <mergeCell ref="B36:B42"/>
    <mergeCell ref="B44:B50"/>
    <mergeCell ref="A51:A58"/>
    <mergeCell ref="B51:B53"/>
    <mergeCell ref="B57:B58"/>
    <mergeCell ref="A92:A101"/>
    <mergeCell ref="B92:B94"/>
    <mergeCell ref="B97:B98"/>
    <mergeCell ref="B99:B100"/>
    <mergeCell ref="A62:A70"/>
    <mergeCell ref="B62:B64"/>
    <mergeCell ref="B68:B70"/>
    <mergeCell ref="B71:E71"/>
    <mergeCell ref="A72:A81"/>
    <mergeCell ref="B72:B74"/>
    <mergeCell ref="B76:B82"/>
    <mergeCell ref="A83:A86"/>
    <mergeCell ref="B83:B84"/>
    <mergeCell ref="A87:A90"/>
    <mergeCell ref="B88:B90"/>
    <mergeCell ref="B91:F91"/>
    <mergeCell ref="A106:A115"/>
    <mergeCell ref="B107:B108"/>
    <mergeCell ref="B109:B115"/>
    <mergeCell ref="B102:B104"/>
    <mergeCell ref="B105:F105"/>
    <mergeCell ref="A116:A122"/>
    <mergeCell ref="B116:B119"/>
    <mergeCell ref="B123:D123"/>
    <mergeCell ref="C125:E125"/>
    <mergeCell ref="C135:D135"/>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P. ACCIÓN A FEB 2018 </vt:lpstr>
      <vt:lpstr>P. ACCIÓN A FEB 2018  (2)</vt:lpstr>
      <vt:lpstr>CONSOLIDADO A FEBRERO 18</vt:lpstr>
      <vt:lpstr>'CONSOLIDADO A FEBRERO 18'!Títulos_a_imprimir</vt:lpstr>
      <vt:lpstr>'P. ACCIÓN A FEB 2018 '!Títulos_a_imprimir</vt:lpstr>
      <vt:lpstr>'P. ACCIÓN A FEB 2018  (2)'!Títulos_a_imprimir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dcterms:created xsi:type="dcterms:W3CDTF">2018-04-09T20:59:48Z</dcterms:created>
  <dcterms:modified xsi:type="dcterms:W3CDTF">2018-04-17T15:24:00Z</dcterms:modified>
</cp:coreProperties>
</file>